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qd\"/>
    </mc:Choice>
  </mc:AlternateContent>
  <xr:revisionPtr revIDLastSave="0" documentId="13_ncr:1_{CEE67E2E-7CE0-4F14-9DD1-D8542656ABAC}" xr6:coauthVersionLast="36" xr6:coauthVersionMax="47" xr10:uidLastSave="{00000000-0000-0000-0000-000000000000}"/>
  <bookViews>
    <workbookView xWindow="0" yWindow="0" windowWidth="17256" windowHeight="6288" firstSheet="1" activeTab="1" xr2:uid="{00000000-000D-0000-FFFF-FFFF00000000}"/>
  </bookViews>
  <sheets>
    <sheet name="01" sheetId="16" state="hidden" r:id="rId1"/>
    <sheet name="PL1" sheetId="15" r:id="rId2"/>
    <sheet name="PL2" sheetId="14" r:id="rId3"/>
    <sheet name="PL 3" sheetId="17" r:id="rId4"/>
    <sheet name="PL4" sheetId="12" r:id="rId5"/>
  </sheets>
  <externalReferences>
    <externalReference r:id="rId6"/>
    <externalReference r:id="rId7"/>
    <externalReference r:id="rId8"/>
  </externalReferences>
  <definedNames>
    <definedName name="_Hlk101940827" localSheetId="4">'PL4'!#REF!</definedName>
    <definedName name="_xlnm.Print_Titles" localSheetId="1">'PL1'!$5:$6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6" l="1"/>
  <c r="E61" i="16"/>
  <c r="J61" i="16" s="1"/>
  <c r="D61" i="16"/>
  <c r="H61" i="16" s="1"/>
  <c r="F60" i="16"/>
  <c r="E60" i="16"/>
  <c r="F59" i="16"/>
  <c r="E59" i="16"/>
  <c r="I59" i="16" s="1"/>
  <c r="D59" i="16"/>
  <c r="H59" i="16" s="1"/>
  <c r="F58" i="16"/>
  <c r="E58" i="16"/>
  <c r="D58" i="16"/>
  <c r="I57" i="16"/>
  <c r="F57" i="16"/>
  <c r="G57" i="16" s="1"/>
  <c r="F56" i="16"/>
  <c r="F55" i="16"/>
  <c r="E55" i="16"/>
  <c r="F54" i="16"/>
  <c r="E54" i="16"/>
  <c r="I54" i="16" s="1"/>
  <c r="D54" i="16"/>
  <c r="H54" i="16" s="1"/>
  <c r="F53" i="16"/>
  <c r="E53" i="16"/>
  <c r="I53" i="16" s="1"/>
  <c r="D53" i="16"/>
  <c r="H53" i="16" s="1"/>
  <c r="F52" i="16"/>
  <c r="E52" i="16"/>
  <c r="D52" i="16"/>
  <c r="F51" i="16"/>
  <c r="G51" i="16" s="1"/>
  <c r="E51" i="16"/>
  <c r="F50" i="16"/>
  <c r="E50" i="16"/>
  <c r="J50" i="16" s="1"/>
  <c r="F49" i="16"/>
  <c r="I49" i="16" s="1"/>
  <c r="F48" i="16"/>
  <c r="E48" i="16"/>
  <c r="H47" i="16"/>
  <c r="F47" i="16"/>
  <c r="G47" i="16" s="1"/>
  <c r="F46" i="16"/>
  <c r="G46" i="16" s="1"/>
  <c r="F45" i="16"/>
  <c r="E45" i="16"/>
  <c r="D45" i="16"/>
  <c r="F44" i="16"/>
  <c r="E44" i="16"/>
  <c r="D44" i="16"/>
  <c r="F43" i="16"/>
  <c r="E43" i="16"/>
  <c r="I43" i="16" s="1"/>
  <c r="D43" i="16"/>
  <c r="H43" i="16" s="1"/>
  <c r="F42" i="16"/>
  <c r="H42" i="16" s="1"/>
  <c r="I41" i="16"/>
  <c r="F41" i="16"/>
  <c r="H41" i="16" s="1"/>
  <c r="F40" i="16"/>
  <c r="E40" i="16"/>
  <c r="H39" i="16"/>
  <c r="F39" i="16"/>
  <c r="G39" i="16" s="1"/>
  <c r="E39" i="16"/>
  <c r="F38" i="16"/>
  <c r="D38" i="16"/>
  <c r="I37" i="16"/>
  <c r="F37" i="16"/>
  <c r="E37" i="16"/>
  <c r="D37" i="16"/>
  <c r="F36" i="16"/>
  <c r="E36" i="16"/>
  <c r="D36" i="16"/>
  <c r="F35" i="16"/>
  <c r="E35" i="16" s="1"/>
  <c r="I35" i="16" s="1"/>
  <c r="D35" i="16"/>
  <c r="G34" i="16"/>
  <c r="F34" i="16"/>
  <c r="J34" i="16" s="1"/>
  <c r="E34" i="16"/>
  <c r="F33" i="16"/>
  <c r="H33" i="16" s="1"/>
  <c r="E33" i="16"/>
  <c r="F32" i="16"/>
  <c r="H32" i="16" s="1"/>
  <c r="F31" i="16"/>
  <c r="J31" i="16" s="1"/>
  <c r="F30" i="16"/>
  <c r="E30" i="16"/>
  <c r="D30" i="16"/>
  <c r="F29" i="16"/>
  <c r="E29" i="16"/>
  <c r="D29" i="16"/>
  <c r="F28" i="16"/>
  <c r="E28" i="16"/>
  <c r="I28" i="16" s="1"/>
  <c r="D28" i="16"/>
  <c r="G27" i="16"/>
  <c r="F27" i="16"/>
  <c r="E27" i="16"/>
  <c r="J27" i="16" s="1"/>
  <c r="I26" i="16"/>
  <c r="G26" i="16"/>
  <c r="F26" i="16"/>
  <c r="F25" i="16"/>
  <c r="E25" i="16"/>
  <c r="D25" i="16"/>
  <c r="F24" i="16"/>
  <c r="E24" i="16"/>
  <c r="D24" i="16"/>
  <c r="F23" i="16"/>
  <c r="E23" i="16"/>
  <c r="D23" i="16"/>
  <c r="F21" i="16"/>
  <c r="G21" i="16" s="1"/>
  <c r="E21" i="16"/>
  <c r="D21" i="16"/>
  <c r="F20" i="16"/>
  <c r="E20" i="16"/>
  <c r="F19" i="16"/>
  <c r="E19" i="16"/>
  <c r="I19" i="16" s="1"/>
  <c r="D19" i="16"/>
  <c r="H19" i="16" s="1"/>
  <c r="F18" i="16"/>
  <c r="F17" i="16"/>
  <c r="E17" i="16"/>
  <c r="I17" i="16" s="1"/>
  <c r="D17" i="16"/>
  <c r="H17" i="16" s="1"/>
  <c r="F16" i="16"/>
  <c r="F15" i="16"/>
  <c r="E15" i="16"/>
  <c r="I15" i="16" s="1"/>
  <c r="D15" i="16"/>
  <c r="H15" i="16" s="1"/>
  <c r="F14" i="16"/>
  <c r="E14" i="16"/>
  <c r="D14" i="16"/>
  <c r="F13" i="16"/>
  <c r="E13" i="16"/>
  <c r="D13" i="16"/>
  <c r="F12" i="16"/>
  <c r="E12" i="16"/>
  <c r="I12" i="16" s="1"/>
  <c r="D12" i="16"/>
  <c r="F11" i="16"/>
  <c r="E11" i="16"/>
  <c r="I11" i="16" s="1"/>
  <c r="D11" i="16"/>
  <c r="H11" i="16" s="1"/>
  <c r="F9" i="16"/>
  <c r="E9" i="16"/>
  <c r="D9" i="16"/>
  <c r="I25" i="16" l="1"/>
  <c r="I44" i="16"/>
  <c r="J51" i="16"/>
  <c r="J35" i="16"/>
  <c r="J9" i="16"/>
  <c r="J14" i="16"/>
  <c r="H21" i="16"/>
  <c r="H30" i="16"/>
  <c r="I33" i="16"/>
  <c r="H34" i="16"/>
  <c r="H36" i="16"/>
  <c r="J43" i="16"/>
  <c r="H46" i="16"/>
  <c r="I47" i="16"/>
  <c r="J58" i="16"/>
  <c r="H12" i="16"/>
  <c r="I21" i="16"/>
  <c r="H25" i="16"/>
  <c r="I30" i="16"/>
  <c r="I34" i="16"/>
  <c r="H35" i="16"/>
  <c r="I36" i="16"/>
  <c r="I39" i="16"/>
  <c r="I42" i="16"/>
  <c r="H44" i="16"/>
  <c r="I45" i="16"/>
  <c r="I46" i="16"/>
  <c r="J60" i="16"/>
  <c r="J11" i="16"/>
  <c r="G35" i="16"/>
  <c r="J59" i="16"/>
  <c r="D8" i="16"/>
  <c r="J15" i="16"/>
  <c r="J30" i="16"/>
  <c r="I61" i="16"/>
  <c r="L34" i="16"/>
  <c r="J53" i="16"/>
  <c r="G12" i="16"/>
  <c r="G17" i="16"/>
  <c r="I51" i="16"/>
  <c r="E8" i="16"/>
  <c r="G11" i="16"/>
  <c r="G15" i="16"/>
  <c r="J17" i="16"/>
  <c r="G30" i="16"/>
  <c r="G59" i="16"/>
  <c r="G19" i="16"/>
  <c r="H28" i="16"/>
  <c r="G44" i="16"/>
  <c r="H45" i="16"/>
  <c r="G54" i="16"/>
  <c r="I27" i="16"/>
  <c r="G36" i="16"/>
  <c r="H37" i="16"/>
  <c r="G43" i="16"/>
  <c r="G53" i="16"/>
  <c r="G61" i="16"/>
  <c r="I18" i="16"/>
  <c r="H18" i="16"/>
  <c r="J20" i="16"/>
  <c r="I20" i="16"/>
  <c r="J55" i="16"/>
  <c r="I55" i="16"/>
  <c r="G55" i="16"/>
  <c r="H13" i="16"/>
  <c r="G13" i="16"/>
  <c r="G18" i="16"/>
  <c r="G20" i="16"/>
  <c r="H23" i="16"/>
  <c r="G23" i="16"/>
  <c r="I29" i="16"/>
  <c r="H29" i="16"/>
  <c r="G29" i="16"/>
  <c r="I40" i="16"/>
  <c r="H40" i="16"/>
  <c r="G40" i="16"/>
  <c r="I52" i="16"/>
  <c r="H52" i="16"/>
  <c r="G52" i="16"/>
  <c r="I56" i="16"/>
  <c r="G56" i="16"/>
  <c r="I9" i="16"/>
  <c r="F8" i="16"/>
  <c r="H9" i="16"/>
  <c r="I13" i="16"/>
  <c r="I14" i="16"/>
  <c r="H14" i="16"/>
  <c r="I23" i="16"/>
  <c r="J24" i="16"/>
  <c r="I24" i="16"/>
  <c r="H24" i="16"/>
  <c r="G25" i="16"/>
  <c r="J29" i="16"/>
  <c r="J40" i="16"/>
  <c r="I48" i="16"/>
  <c r="H48" i="16"/>
  <c r="G48" i="16"/>
  <c r="I50" i="16"/>
  <c r="J52" i="16"/>
  <c r="I60" i="16"/>
  <c r="G9" i="16"/>
  <c r="J13" i="16"/>
  <c r="G14" i="16"/>
  <c r="J23" i="16"/>
  <c r="G24" i="16"/>
  <c r="I31" i="16"/>
  <c r="H31" i="16"/>
  <c r="G31" i="16"/>
  <c r="E38" i="16"/>
  <c r="J38" i="16" s="1"/>
  <c r="H38" i="16"/>
  <c r="G38" i="16"/>
  <c r="J48" i="16"/>
  <c r="I58" i="16"/>
  <c r="H58" i="16"/>
  <c r="G58" i="16"/>
  <c r="J12" i="16"/>
  <c r="J19" i="16"/>
  <c r="J21" i="16"/>
  <c r="J28" i="16"/>
  <c r="J33" i="16"/>
  <c r="J37" i="16"/>
  <c r="J45" i="16"/>
  <c r="J25" i="16"/>
  <c r="G28" i="16"/>
  <c r="G32" i="16"/>
  <c r="G33" i="16"/>
  <c r="J36" i="16"/>
  <c r="G37" i="16"/>
  <c r="J39" i="16"/>
  <c r="G41" i="16"/>
  <c r="G42" i="16"/>
  <c r="J44" i="16"/>
  <c r="G45" i="16"/>
  <c r="J47" i="16"/>
  <c r="G49" i="16"/>
  <c r="G50" i="16"/>
  <c r="J54" i="16"/>
  <c r="G60" i="16"/>
  <c r="I38" i="16" l="1"/>
  <c r="I8" i="16"/>
  <c r="G8" i="16"/>
</calcChain>
</file>

<file path=xl/sharedStrings.xml><?xml version="1.0" encoding="utf-8"?>
<sst xmlns="http://schemas.openxmlformats.org/spreadsheetml/2006/main" count="363" uniqueCount="188">
  <si>
    <t>Chỉ tiêu sử dụng đất</t>
  </si>
  <si>
    <t>Mã</t>
  </si>
  <si>
    <t>Diện tích (ha)</t>
  </si>
  <si>
    <t>Tổng diện tích</t>
  </si>
  <si>
    <t>Đất nông nghiệp</t>
  </si>
  <si>
    <t>NNP</t>
  </si>
  <si>
    <t>Trong đó:</t>
  </si>
  <si>
    <t>1.1</t>
  </si>
  <si>
    <t>Đất trồng lúa</t>
  </si>
  <si>
    <t>LUA</t>
  </si>
  <si>
    <t>Trong đó: Đất chuyên trồng lúa nước</t>
  </si>
  <si>
    <t>LUC</t>
  </si>
  <si>
    <t>1.2</t>
  </si>
  <si>
    <t>Đất trồng cây hàng năm khác</t>
  </si>
  <si>
    <t>HNK</t>
  </si>
  <si>
    <t>1.3</t>
  </si>
  <si>
    <t>Đất trồng cây lâu năm</t>
  </si>
  <si>
    <t>CLN</t>
  </si>
  <si>
    <t>1.4</t>
  </si>
  <si>
    <t>Đất rừng phòng hộ</t>
  </si>
  <si>
    <t>RPH</t>
  </si>
  <si>
    <t>1.5</t>
  </si>
  <si>
    <t>Đất rừng đặc dụng</t>
  </si>
  <si>
    <t>RDD</t>
  </si>
  <si>
    <t>1.6</t>
  </si>
  <si>
    <t>Đất rừng sản xuất</t>
  </si>
  <si>
    <t>RSX</t>
  </si>
  <si>
    <t>Trong đó: Đất có rừng sản xuất là rừng tự nhiên</t>
  </si>
  <si>
    <t>RSN</t>
  </si>
  <si>
    <t>1.7</t>
  </si>
  <si>
    <t xml:space="preserve">Đất nuôi trồng thuỷ sản </t>
  </si>
  <si>
    <t>NTS</t>
  </si>
  <si>
    <t>1.8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</si>
  <si>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</si>
  <si>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</si>
  <si>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</si>
  <si>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</si>
  <si>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</si>
  <si>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</si>
  <si>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</si>
  <si>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</si>
  <si>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</si>
  <si>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</si>
  <si>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</si>
  <si>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</si>
  <si>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</si>
  <si>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2.4</t>
  </si>
  <si>
    <t>Đất cụm công nghiệp</t>
  </si>
  <si>
    <t>SKN</t>
  </si>
  <si>
    <t>2.5</t>
  </si>
  <si>
    <t>Đất thương mại, dịch vụ</t>
  </si>
  <si>
    <t>TMD</t>
  </si>
  <si>
    <t>2.6</t>
  </si>
  <si>
    <t>Đất cơ sở sản xuất phi nông nghiệp</t>
  </si>
  <si>
    <t>SKC</t>
  </si>
  <si>
    <t>2.7</t>
  </si>
  <si>
    <t>Đất sử dụng cho hoạt động khoáng sản</t>
  </si>
  <si>
    <t>SKS</t>
  </si>
  <si>
    <t>2.8</t>
  </si>
  <si>
    <t>SKX</t>
  </si>
  <si>
    <t>2.9</t>
  </si>
  <si>
    <t>Đất phát triển hạ tầng cấp quốc gia, cấp tỉnh, cấp huyện, cấp xã.</t>
  </si>
  <si>
    <t>DHT</t>
  </si>
  <si>
    <t>Đất giao thông</t>
  </si>
  <si>
    <t>DGT</t>
  </si>
  <si>
    <t xml:space="preserve">Đất thủy lợi </t>
  </si>
  <si>
    <t>DTL</t>
  </si>
  <si>
    <t>Đất xây dựng cơ sở văn hóa</t>
  </si>
  <si>
    <t>DVH</t>
  </si>
  <si>
    <t>Đất xây dựng cơ sở y tế</t>
  </si>
  <si>
    <t>DYT</t>
  </si>
  <si>
    <t>Đất xây dựng cơ sở giáo dục và đào tạo</t>
  </si>
  <si>
    <t>DGD</t>
  </si>
  <si>
    <t>Đất xây dựng cơ sở thể dục thể thao</t>
  </si>
  <si>
    <t>DTT</t>
  </si>
  <si>
    <t>Đất công trình năng lượng</t>
  </si>
  <si>
    <t>DNL</t>
  </si>
  <si>
    <t>Đất công trình bưu chính, viễn thông</t>
  </si>
  <si>
    <t>DBV</t>
  </si>
  <si>
    <t>Đất xây dựng kho dự trữ quốc gia</t>
  </si>
  <si>
    <t>DKG</t>
  </si>
  <si>
    <t>Đất có di tích lịch sử - văn hóa</t>
  </si>
  <si>
    <t>DDT</t>
  </si>
  <si>
    <t>Đất bãi thải, xử lý chất thải</t>
  </si>
  <si>
    <t>DRA</t>
  </si>
  <si>
    <t>Đất cơ sở tôn giáo</t>
  </si>
  <si>
    <t>TON</t>
  </si>
  <si>
    <t>Đất làm nghĩa trang, nhà tang lễ, nhà hỏa táng</t>
  </si>
  <si>
    <t>NTD</t>
  </si>
  <si>
    <t xml:space="preserve">Đất xây dựng cơ sở khoa học công nghệ </t>
  </si>
  <si>
    <t>DKH</t>
  </si>
  <si>
    <t>Đất xây dựng cơ sở dịch vụ xã hội</t>
  </si>
  <si>
    <t>DXH</t>
  </si>
  <si>
    <t>Đất chợ</t>
  </si>
  <si>
    <t>DCH</t>
  </si>
  <si>
    <t>2.10</t>
  </si>
  <si>
    <t>Đất danh lam thắng cảnh</t>
  </si>
  <si>
    <t>DDL</t>
  </si>
  <si>
    <t>2.11</t>
  </si>
  <si>
    <t>Đất sinh hoạt cộng đồng</t>
  </si>
  <si>
    <t>DSH</t>
  </si>
  <si>
    <t>2.12</t>
  </si>
  <si>
    <t>Đất khu vui chơi, giải trí công cộng</t>
  </si>
  <si>
    <t>DKV</t>
  </si>
  <si>
    <t>2.13</t>
  </si>
  <si>
    <t>Đất ở tại nông thôn</t>
  </si>
  <si>
    <t>ONT</t>
  </si>
  <si>
    <t>2.14</t>
  </si>
  <si>
    <t>Đất ở tại đô thị</t>
  </si>
  <si>
    <t>ODT</t>
  </si>
  <si>
    <t>2.15</t>
  </si>
  <si>
    <t>Đất xây dựng trụ sở cơ quan</t>
  </si>
  <si>
    <t>TSC</t>
  </si>
  <si>
    <t>2.16</t>
  </si>
  <si>
    <t>Đất xây dựng trụ sở của tổ chức sự nghiệp</t>
  </si>
  <si>
    <t>DTS</t>
  </si>
  <si>
    <t>2.17</t>
  </si>
  <si>
    <t>Đất xây dựng cơ sở ngoại giao</t>
  </si>
  <si>
    <t>DNG</t>
  </si>
  <si>
    <t>2.18</t>
  </si>
  <si>
    <t>Đất tín ngưỡng</t>
  </si>
  <si>
    <t>TIN</t>
  </si>
  <si>
    <t>2.19</t>
  </si>
  <si>
    <t xml:space="preserve">Đất sông, ngòi, kênh, rạch, suối </t>
  </si>
  <si>
    <t>SON</t>
  </si>
  <si>
    <t>2.20</t>
  </si>
  <si>
    <t>Đất có mặt nước chuyên dùng</t>
  </si>
  <si>
    <t>MNC</t>
  </si>
  <si>
    <t>2.21</t>
  </si>
  <si>
    <t>Đất phi nông nghiệp khác</t>
  </si>
  <si>
    <t>PNK</t>
  </si>
  <si>
    <t>Đất chưa sử dụng</t>
  </si>
  <si>
    <t>CSD</t>
  </si>
  <si>
    <t>STT</t>
  </si>
  <si>
    <t>Đất sản xuất vật liệu xây dựng, làm đồ gốm</t>
  </si>
  <si>
    <t>Đất nông nghiệp chuyển sang phi nông nghiệp</t>
  </si>
  <si>
    <t>Chuyển đổi cơ cấu sử dụng đất trong nội bộ đất nông nghiệp</t>
  </si>
  <si>
    <t>Đơn vị tính: ha</t>
  </si>
  <si>
    <t>II</t>
  </si>
  <si>
    <t>Khu sản xuất nông nghiệp (khu vực chuyên trồng lúa nước, khu vực chuyên trồng cây công nghiệp lâu năm)</t>
  </si>
  <si>
    <t>Khu thương mại - dịch vụ</t>
  </si>
  <si>
    <t>TT</t>
  </si>
  <si>
    <t>QH được duyệt (QĐ 648/QĐ-UBND ngày 29/4/2014)</t>
  </si>
  <si>
    <t>ĐCQH được duyệt (QĐ 240/QĐ-UBND ngày 25/2/2019)</t>
  </si>
  <si>
    <t>Kết quả thực hiện</t>
  </si>
  <si>
    <t>So sánh với QH 2011-2020</t>
  </si>
  <si>
    <t>So sánh với ĐCQH</t>
  </si>
  <si>
    <t>Tăng; Giảm (-)</t>
  </si>
  <si>
    <t>Tỷ lệ (%)</t>
  </si>
  <si>
    <t>(7=6-4)</t>
  </si>
  <si>
    <t>(8=(6)/(4)*100%</t>
  </si>
  <si>
    <t>(9)=(6)-(5)</t>
  </si>
  <si>
    <t>(1)=(6)/(5)*100%</t>
  </si>
  <si>
    <r>
      <t xml:space="preserve">Phụ biểu 01. Kết quả thực hiện quy hoạch sử dụng đất kỳ trước 2011-2020
huyện Đắk R'lấp-tỉnh Đắk Nông.
</t>
    </r>
    <r>
      <rPr>
        <i/>
        <sz val="12"/>
        <color theme="1"/>
        <rFont val="Calibri Light"/>
        <family val="1"/>
        <scheme val="major"/>
      </rPr>
      <t>(Kèm theo Tờ trình số…../TTr-UBND, ngày ….tháng ... năm 2022 của UBND huyện Đắk R'lấp)</t>
    </r>
  </si>
  <si>
    <t>Phụ lục I</t>
  </si>
  <si>
    <t>I</t>
  </si>
  <si>
    <t>Trong đó: đất có rừng sản xuất là rừng tự nhiên</t>
  </si>
  <si>
    <t>Đất nuôi trồng thủy sản</t>
  </si>
  <si>
    <t>Đất phát triển hạ tầng cấp quốc gia, cấp tỉnh, cấp huyện, cấp xã</t>
  </si>
  <si>
    <t>-</t>
  </si>
  <si>
    <t>Đất thủy lợi</t>
  </si>
  <si>
    <t>Đất sông, ngòi, kênh, rạch, suối</t>
  </si>
  <si>
    <t>KHU CHỨC NĂNG</t>
  </si>
  <si>
    <t>Khu lâm nghiệp (khu vực rừng phòng hộ, rừng đặc dụng, rừng sản xuất)</t>
  </si>
  <si>
    <t>Khu dân cư nông thôn</t>
  </si>
  <si>
    <t>Khu ở, làng nghề, sản xuất phi nông nghiệp nông thôn</t>
  </si>
  <si>
    <t>Phân theo đơn vị hành chính</t>
  </si>
  <si>
    <t>Xã Quảng Trực</t>
  </si>
  <si>
    <t>Xã Đắk Búk So</t>
  </si>
  <si>
    <t>Xã Đắk R'Tíh</t>
  </si>
  <si>
    <t>Xã Quảng Tâm</t>
  </si>
  <si>
    <t>Xã Quảng Tân</t>
  </si>
  <si>
    <t>Xã Đắk Ngo</t>
  </si>
  <si>
    <t>LOẠI ĐẤT</t>
  </si>
  <si>
    <t>KNN</t>
  </si>
  <si>
    <t>KLN</t>
  </si>
  <si>
    <t>KTM</t>
  </si>
  <si>
    <t>DNT</t>
  </si>
  <si>
    <t>KON</t>
  </si>
  <si>
    <t>Ghi chú: Khu chức năng không tổng hợp khi tính tổng diện tích tự nhiên</t>
  </si>
  <si>
    <t>Xã Đắk R'Tih</t>
  </si>
  <si>
    <t> 0,08</t>
  </si>
  <si>
    <r>
      <t xml:space="preserve">PHÂN BỔ DIỆN TÍCH CÁC LOẠI ĐẤT TRONG KẾ HOẠCH SỬ DỤNG ĐẤT 2022
</t>
    </r>
    <r>
      <rPr>
        <i/>
        <sz val="13"/>
        <color theme="1"/>
        <rFont val="Times New Roman"/>
        <family val="1"/>
      </rPr>
      <t>(Kèm theo Quyết định số              /QĐ-UBND ngày       tháng 12 năm 2022 của UBND tỉnh Đắk Nông)</t>
    </r>
  </si>
  <si>
    <r>
      <t xml:space="preserve">Phụ lục II
KẾ HOẠCH THU HỒI ĐẤT TRONG NĂM 2022
</t>
    </r>
    <r>
      <rPr>
        <i/>
        <sz val="13"/>
        <rFont val="Times New Roman"/>
        <family val="1"/>
      </rPr>
      <t>(Kèm theo Quyết định số             /QĐ-UBND ngày       tháng 12 năm 2022 của UBND tỉnh Đắk Nông)</t>
    </r>
  </si>
  <si>
    <r>
      <t xml:space="preserve">Phụ lục IV
KẾ HOẠCH ĐƯA ĐẤT CHƯA SỬ DỤNG VÀO SỬ DỤNG TRONG  NĂM 2022
</t>
    </r>
    <r>
      <rPr>
        <i/>
        <sz val="13"/>
        <rFont val="Times New Roman"/>
        <family val="1"/>
      </rPr>
      <t>(Kèm theo Quyết định số             /QĐ-UBND ngày       tháng 12 năm 2022 của UBND tỉnh Đắk Nông)</t>
    </r>
  </si>
  <si>
    <t xml:space="preserve">Tổng diện tích </t>
  </si>
  <si>
    <r>
      <t xml:space="preserve">Phụ lục III
KẾ HOẠCH CHUYỂN MỤC ĐÍCH SỬ DỤNG ĐẤT TRONG NĂM 2022
</t>
    </r>
    <r>
      <rPr>
        <i/>
        <sz val="13"/>
        <rFont val="Times New Roman"/>
        <family val="1"/>
      </rPr>
      <t>(Kèm theo Quyết định số             /QĐ-UBND ngày       tháng 12 năm 2022 của UBND tỉnh Đắk Nông)</t>
    </r>
  </si>
  <si>
    <t xml:space="preserve">Phân theo đơn vị hành chính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</si>
</sst>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_);\(0\)"/>
    <numFmt numFmtId="166" formatCode="_-* #,##0.00\ _₫_-;\-* #,##0.00\ _₫_-;_-* &quot;-&quot;??\ _₫_-;_-@_-"/>
  </numFmts>
  <fonts count="3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  <charset val="163"/>
    </font>
    <font>
      <sz val="11"/>
      <color theme="1"/>
      <name val="Calibri Light"/>
      <family val="1"/>
      <scheme val="major"/>
    </font>
    <font>
      <sz val="12"/>
      <name val="Times New Roman"/>
      <family val="1"/>
      <charset val="163"/>
    </font>
    <font>
      <b/>
      <sz val="12"/>
      <color theme="1"/>
      <name val="Calibri Light"/>
      <family val="1"/>
      <scheme val="maj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i/>
      <sz val="12"/>
      <color theme="1"/>
      <name val="Calibri Light"/>
      <family val="1"/>
      <scheme val="maj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Calibri Light"/>
      <family val="1"/>
      <scheme val="major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color theme="1"/>
      <name val="Calibri Light"/>
      <family val="1"/>
      <scheme val="major"/>
    </font>
    <font>
      <sz val="13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165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165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right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left" vertical="center" wrapText="1"/>
    </xf>
    <xf numFmtId="164" fontId="14" fillId="0" borderId="2" xfId="1" applyFont="1" applyBorder="1" applyAlignment="1">
      <alignment horizontal="right" vertical="center" wrapText="1"/>
    </xf>
    <xf numFmtId="164" fontId="12" fillId="0" borderId="2" xfId="1" applyFont="1" applyFill="1" applyBorder="1" applyAlignment="1">
      <alignment horizontal="right" wrapText="1"/>
    </xf>
    <xf numFmtId="2" fontId="12" fillId="0" borderId="2" xfId="1" applyNumberFormat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right"/>
    </xf>
    <xf numFmtId="164" fontId="2" fillId="0" borderId="2" xfId="1" applyFont="1" applyFill="1" applyBorder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164" fontId="2" fillId="0" borderId="2" xfId="1" applyFont="1" applyFill="1" applyBorder="1" applyAlignment="1">
      <alignment horizontal="right" wrapText="1"/>
    </xf>
    <xf numFmtId="164" fontId="0" fillId="0" borderId="0" xfId="1" applyFont="1"/>
    <xf numFmtId="0" fontId="4" fillId="0" borderId="2" xfId="0" applyFont="1" applyBorder="1" applyAlignment="1">
      <alignment horizontal="left" vertical="center" wrapText="1"/>
    </xf>
    <xf numFmtId="164" fontId="14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right"/>
    </xf>
    <xf numFmtId="164" fontId="13" fillId="0" borderId="2" xfId="1" applyFont="1" applyFill="1" applyBorder="1" applyAlignment="1">
      <alignment horizontal="right" wrapText="1"/>
    </xf>
    <xf numFmtId="2" fontId="3" fillId="0" borderId="2" xfId="1" applyNumberFormat="1" applyFont="1" applyBorder="1" applyAlignment="1">
      <alignment horizontal="right"/>
    </xf>
    <xf numFmtId="164" fontId="3" fillId="0" borderId="2" xfId="1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164" fontId="3" fillId="0" borderId="2" xfId="1" applyFont="1" applyBorder="1" applyAlignment="1">
      <alignment horizontal="right"/>
    </xf>
    <xf numFmtId="2" fontId="13" fillId="0" borderId="2" xfId="1" applyNumberFormat="1" applyFont="1" applyFill="1" applyBorder="1" applyAlignment="1">
      <alignment horizontal="right" wrapText="1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64" fontId="5" fillId="0" borderId="2" xfId="1" applyFont="1" applyBorder="1" applyAlignment="1">
      <alignment horizontal="right"/>
    </xf>
    <xf numFmtId="164" fontId="15" fillId="0" borderId="2" xfId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" fontId="0" fillId="0" borderId="0" xfId="0" applyNumberFormat="1"/>
    <xf numFmtId="164" fontId="15" fillId="0" borderId="2" xfId="1" applyFont="1" applyFill="1" applyBorder="1" applyAlignment="1">
      <alignment horizontal="center" vertical="center" wrapText="1"/>
    </xf>
    <xf numFmtId="164" fontId="15" fillId="0" borderId="2" xfId="1" applyFont="1" applyFill="1" applyBorder="1" applyAlignment="1">
      <alignment horizontal="left" vertical="center" wrapText="1"/>
    </xf>
    <xf numFmtId="164" fontId="15" fillId="0" borderId="2" xfId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2" fontId="0" fillId="0" borderId="0" xfId="0" applyNumberFormat="1"/>
    <xf numFmtId="4" fontId="3" fillId="0" borderId="2" xfId="0" applyNumberFormat="1" applyFont="1" applyBorder="1" applyAlignment="1">
      <alignment horizontal="right" vertical="center"/>
    </xf>
    <xf numFmtId="164" fontId="13" fillId="0" borderId="2" xfId="1" applyFont="1" applyFill="1" applyBorder="1" applyAlignment="1">
      <alignment horizontal="right" vertical="center" wrapText="1"/>
    </xf>
    <xf numFmtId="2" fontId="13" fillId="0" borderId="2" xfId="1" applyNumberFormat="1" applyFont="1" applyFill="1" applyBorder="1" applyAlignment="1">
      <alignment horizontal="right" vertical="center" wrapText="1"/>
    </xf>
    <xf numFmtId="2" fontId="3" fillId="0" borderId="2" xfId="1" applyNumberFormat="1" applyFont="1" applyBorder="1" applyAlignment="1">
      <alignment horizontal="right" vertical="center"/>
    </xf>
    <xf numFmtId="164" fontId="3" fillId="0" borderId="2" xfId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/>
    </xf>
    <xf numFmtId="164" fontId="16" fillId="0" borderId="2" xfId="1" applyFont="1" applyFill="1" applyBorder="1" applyAlignment="1">
      <alignment horizontal="right" wrapText="1"/>
    </xf>
    <xf numFmtId="2" fontId="5" fillId="0" borderId="2" xfId="1" applyNumberFormat="1" applyFont="1" applyBorder="1" applyAlignment="1">
      <alignment horizontal="right"/>
    </xf>
    <xf numFmtId="164" fontId="5" fillId="0" borderId="2" xfId="1" applyFont="1" applyFill="1" applyBorder="1" applyAlignment="1">
      <alignment horizontal="right"/>
    </xf>
    <xf numFmtId="4" fontId="0" fillId="0" borderId="0" xfId="0" applyNumberFormat="1"/>
    <xf numFmtId="164" fontId="5" fillId="0" borderId="2" xfId="1" applyFont="1" applyBorder="1" applyAlignment="1">
      <alignment horizontal="right" vertical="center"/>
    </xf>
    <xf numFmtId="43" fontId="4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vertical="center" wrapText="1"/>
    </xf>
    <xf numFmtId="4" fontId="21" fillId="0" borderId="16" xfId="0" applyNumberFormat="1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21" fillId="0" borderId="16" xfId="0" applyFont="1" applyBorder="1" applyAlignment="1">
      <alignment vertical="center"/>
    </xf>
    <xf numFmtId="0" fontId="20" fillId="0" borderId="16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 wrapText="1"/>
    </xf>
    <xf numFmtId="4" fontId="19" fillId="0" borderId="16" xfId="0" applyNumberFormat="1" applyFont="1" applyBorder="1" applyAlignment="1">
      <alignment horizontal="right" vertical="center"/>
    </xf>
    <xf numFmtId="4" fontId="20" fillId="0" borderId="16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4" fontId="21" fillId="0" borderId="12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4" fontId="21" fillId="0" borderId="15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4" fontId="19" fillId="0" borderId="15" xfId="0" applyNumberFormat="1" applyFont="1" applyBorder="1" applyAlignment="1">
      <alignment horizontal="right" vertical="center"/>
    </xf>
    <xf numFmtId="4" fontId="20" fillId="0" borderId="15" xfId="0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19" fillId="0" borderId="15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14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DAKRLAP/TAILIEU-HUYEN/quy%20hoach%202010%20-%202020%20bieu%20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DAKRLAP/Dakrlap/QHKH/KHSDD%20HUYEN%20DRLAP2021%208%202%202021/KHSDD%20HUYEN%20DRLAP2021/Bieu%20KHSDD%202021%20huyen%20Dak%20Rlap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DAKLAP/SUA-TRINHDUYET/BIEU2021-2030-DAK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01CH"/>
      <sheetName val="02CH"/>
      <sheetName val="03CH"/>
      <sheetName val="04CH"/>
      <sheetName val="05CH"/>
      <sheetName val="06CH"/>
      <sheetName val="07CH"/>
      <sheetName val="08CH"/>
      <sheetName val="09CH"/>
      <sheetName val="10CH"/>
      <sheetName val="11.CH"/>
      <sheetName val="Phubieu"/>
      <sheetName val="00000000"/>
      <sheetName val="10000000"/>
      <sheetName val="20000000"/>
    </sheetNames>
    <sheetDataSet>
      <sheetData sheetId="0"/>
      <sheetData sheetId="1"/>
      <sheetData sheetId="2">
        <row r="42">
          <cell r="F42">
            <v>1810.76</v>
          </cell>
        </row>
      </sheetData>
      <sheetData sheetId="3"/>
      <sheetData sheetId="4"/>
      <sheetData sheetId="5">
        <row r="8">
          <cell r="H8">
            <v>51699.55</v>
          </cell>
        </row>
        <row r="10">
          <cell r="H10">
            <v>294.7</v>
          </cell>
        </row>
        <row r="11">
          <cell r="H11">
            <v>294.7</v>
          </cell>
        </row>
        <row r="12">
          <cell r="H12">
            <v>36597.550000000003</v>
          </cell>
        </row>
        <row r="13">
          <cell r="H13">
            <v>11932.07</v>
          </cell>
        </row>
        <row r="15">
          <cell r="H15">
            <v>487</v>
          </cell>
        </row>
        <row r="16">
          <cell r="H16">
            <v>353.06</v>
          </cell>
        </row>
        <row r="17">
          <cell r="H17">
            <v>2035.17</v>
          </cell>
        </row>
        <row r="18">
          <cell r="H18">
            <v>11736.45</v>
          </cell>
        </row>
        <row r="20">
          <cell r="H20">
            <v>50</v>
          </cell>
        </row>
        <row r="21">
          <cell r="H21">
            <v>530.92999999999995</v>
          </cell>
        </row>
        <row r="22">
          <cell r="H22">
            <v>2.56</v>
          </cell>
        </row>
        <row r="24">
          <cell r="H24">
            <v>106.85</v>
          </cell>
        </row>
        <row r="26">
          <cell r="H26">
            <v>150.61000000000001</v>
          </cell>
        </row>
        <row r="27">
          <cell r="H27">
            <v>171.57</v>
          </cell>
        </row>
        <row r="28">
          <cell r="H28">
            <v>748.92</v>
          </cell>
        </row>
        <row r="30">
          <cell r="H30">
            <v>567</v>
          </cell>
        </row>
        <row r="31">
          <cell r="H31">
            <v>7.45</v>
          </cell>
        </row>
        <row r="32">
          <cell r="H32">
            <v>108</v>
          </cell>
        </row>
        <row r="33">
          <cell r="H33">
            <v>468.06</v>
          </cell>
        </row>
        <row r="36">
          <cell r="H36">
            <v>42</v>
          </cell>
        </row>
        <row r="37">
          <cell r="H37">
            <v>10.14</v>
          </cell>
        </row>
        <row r="38">
          <cell r="H38">
            <v>108.2</v>
          </cell>
        </row>
        <row r="39">
          <cell r="H39">
            <v>40.74</v>
          </cell>
        </row>
        <row r="40">
          <cell r="H40">
            <v>416.04</v>
          </cell>
        </row>
        <row r="41">
          <cell r="H41">
            <v>1142.77</v>
          </cell>
        </row>
        <row r="44">
          <cell r="H44">
            <v>149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01"/>
      <sheetName val="Bieu02"/>
      <sheetName val="Bieu06"/>
      <sheetName val="Bieu06a"/>
      <sheetName val="Bieu07"/>
      <sheetName val="Bieu08"/>
      <sheetName val="Bieu09"/>
      <sheetName val="Bieu10"/>
      <sheetName val="Bieu11"/>
      <sheetName val="Bieu12"/>
      <sheetName val="Bieu13"/>
    </sheetNames>
    <sheetDataSet>
      <sheetData sheetId="0"/>
      <sheetData sheetId="1"/>
      <sheetData sheetId="2"/>
      <sheetData sheetId="3">
        <row r="8">
          <cell r="G8">
            <v>53762.479999999989</v>
          </cell>
        </row>
        <row r="9">
          <cell r="G9">
            <v>300.93</v>
          </cell>
        </row>
        <row r="10">
          <cell r="G10">
            <v>230.35</v>
          </cell>
        </row>
        <row r="11">
          <cell r="G11">
            <v>1521.52</v>
          </cell>
        </row>
        <row r="12">
          <cell r="G12">
            <v>37860.299999999996</v>
          </cell>
        </row>
        <row r="13">
          <cell r="G13">
            <v>12809.3</v>
          </cell>
        </row>
        <row r="15">
          <cell r="G15">
            <v>982.12000000000012</v>
          </cell>
        </row>
        <row r="16">
          <cell r="G16">
            <v>282.31</v>
          </cell>
        </row>
        <row r="18">
          <cell r="G18">
            <v>6</v>
          </cell>
        </row>
        <row r="19">
          <cell r="G19">
            <v>9710.5299999999988</v>
          </cell>
        </row>
        <row r="20">
          <cell r="G20">
            <v>388.28000000000003</v>
          </cell>
        </row>
        <row r="21">
          <cell r="G21">
            <v>12.92</v>
          </cell>
        </row>
        <row r="22">
          <cell r="G22">
            <v>548</v>
          </cell>
        </row>
        <row r="25">
          <cell r="G25">
            <v>47.129999999999995</v>
          </cell>
        </row>
        <row r="26">
          <cell r="G26">
            <v>226.87</v>
          </cell>
        </row>
        <row r="27">
          <cell r="G27">
            <v>1011.98</v>
          </cell>
        </row>
        <row r="31">
          <cell r="G31">
            <v>340.46000000000004</v>
          </cell>
        </row>
        <row r="32">
          <cell r="G32">
            <v>1101.03</v>
          </cell>
        </row>
        <row r="33">
          <cell r="G33">
            <v>137.9</v>
          </cell>
        </row>
        <row r="34">
          <cell r="G34">
            <v>31.650000000000002</v>
          </cell>
        </row>
        <row r="35">
          <cell r="G35">
            <v>24.82</v>
          </cell>
        </row>
        <row r="37">
          <cell r="G37">
            <v>13.5</v>
          </cell>
        </row>
        <row r="38">
          <cell r="G38">
            <v>119.85000000000002</v>
          </cell>
        </row>
        <row r="39">
          <cell r="G39">
            <v>559.99</v>
          </cell>
        </row>
        <row r="40">
          <cell r="G40">
            <v>13.86</v>
          </cell>
        </row>
        <row r="41">
          <cell r="G41">
            <v>3.16</v>
          </cell>
        </row>
        <row r="43">
          <cell r="G43">
            <v>2032.53</v>
          </cell>
        </row>
        <row r="44">
          <cell r="G44">
            <v>148.46000000000004</v>
          </cell>
        </row>
        <row r="45">
          <cell r="G45">
            <v>2.8</v>
          </cell>
        </row>
        <row r="46">
          <cell r="G46">
            <v>94.100000000000009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  <sheetName val="BDD2015-2020"/>
      <sheetName val="KQTHQH"/>
      <sheetName val="KQCMĐ"/>
      <sheetName val="KQDCSD"/>
      <sheetName val="HT2020"/>
      <sheetName val="QH2030"/>
      <sheetName val="SS2020-2030"/>
      <sheetName val="CMĐ-2030"/>
      <sheetName val="ĐCSD"/>
      <sheetName val="11.KHUCHUCNANG"/>
      <sheetName val="NHUCAU"/>
      <sheetName val="thuchi"/>
      <sheetName val="DM2021-2030"/>
      <sheetName val="H12"/>
      <sheetName val="01.KĐ"/>
      <sheetName val="02.QT"/>
      <sheetName val="03.ĐW"/>
      <sheetName val="04.NC"/>
      <sheetName val="05.KT"/>
      <sheetName val="06.NT"/>
      <sheetName val="07.ĐN"/>
      <sheetName val="08.ĐSin"/>
      <sheetName val="09.HB"/>
      <sheetName val="10.ĐẮKRU"/>
      <sheetName val="11.NHANDAO"/>
    </sheetNames>
    <sheetDataSet>
      <sheetData sheetId="0" refreshError="1"/>
      <sheetData sheetId="1" refreshError="1"/>
      <sheetData sheetId="2" refreshError="1">
        <row r="32">
          <cell r="E32">
            <v>1023.07</v>
          </cell>
        </row>
        <row r="33">
          <cell r="E33">
            <v>566.62</v>
          </cell>
        </row>
        <row r="35">
          <cell r="E35">
            <v>7.1</v>
          </cell>
        </row>
        <row r="36">
          <cell r="E36">
            <v>79.78</v>
          </cell>
        </row>
        <row r="38">
          <cell r="E38">
            <v>456.87</v>
          </cell>
        </row>
        <row r="39">
          <cell r="E39">
            <v>0.35</v>
          </cell>
        </row>
        <row r="47">
          <cell r="E47">
            <v>9.8000000000000007</v>
          </cell>
        </row>
      </sheetData>
      <sheetData sheetId="3" refreshError="1"/>
      <sheetData sheetId="4" refreshError="1"/>
      <sheetData sheetId="5" refreshError="1"/>
      <sheetData sheetId="6" refreshError="1">
        <row r="8">
          <cell r="A8">
            <v>1</v>
          </cell>
          <cell r="D8">
            <v>56096.489465999999</v>
          </cell>
        </row>
        <row r="10">
          <cell r="D10">
            <v>300.88856299999998</v>
          </cell>
        </row>
        <row r="11">
          <cell r="D11">
            <v>229.51042099999998</v>
          </cell>
        </row>
        <row r="12">
          <cell r="D12">
            <v>1340.8768239999997</v>
          </cell>
        </row>
        <row r="13">
          <cell r="D13">
            <v>40968.241999999998</v>
          </cell>
        </row>
        <row r="14">
          <cell r="D14">
            <v>12439.516637000001</v>
          </cell>
        </row>
        <row r="15">
          <cell r="D15">
            <v>0</v>
          </cell>
        </row>
        <row r="16">
          <cell r="D16">
            <v>737.986807</v>
          </cell>
        </row>
        <row r="17">
          <cell r="D17">
            <v>429.05654399999992</v>
          </cell>
        </row>
        <row r="18">
          <cell r="D18">
            <v>278.07563499999998</v>
          </cell>
        </row>
        <row r="19">
          <cell r="D19">
            <v>30.902999999999999</v>
          </cell>
        </row>
        <row r="20">
          <cell r="D20">
            <v>7298.4144810000007</v>
          </cell>
        </row>
        <row r="22">
          <cell r="D22">
            <v>29.392821999999999</v>
          </cell>
        </row>
        <row r="23">
          <cell r="D23">
            <v>2.7841389999999997</v>
          </cell>
        </row>
        <row r="24">
          <cell r="D24">
            <v>147.994033</v>
          </cell>
        </row>
        <row r="25">
          <cell r="D25">
            <v>0</v>
          </cell>
        </row>
        <row r="26">
          <cell r="D26">
            <v>15.673866</v>
          </cell>
        </row>
        <row r="27">
          <cell r="D27">
            <v>81.264490000000009</v>
          </cell>
        </row>
        <row r="28">
          <cell r="D28">
            <v>980.20558800000003</v>
          </cell>
        </row>
        <row r="29">
          <cell r="D29">
            <v>101.25345000000002</v>
          </cell>
        </row>
        <row r="30">
          <cell r="D30">
            <v>2589.4438869999999</v>
          </cell>
        </row>
        <row r="32">
          <cell r="D32">
            <v>1116.8880239999999</v>
          </cell>
        </row>
        <row r="33">
          <cell r="D33">
            <v>495.96110299999998</v>
          </cell>
        </row>
        <row r="34">
          <cell r="D34">
            <v>4.0474560000000004</v>
          </cell>
        </row>
        <row r="35">
          <cell r="D35">
            <v>8.205093999999999</v>
          </cell>
        </row>
        <row r="36">
          <cell r="D36">
            <v>81.218238999999997</v>
          </cell>
        </row>
        <row r="37">
          <cell r="D37">
            <v>2.8686219999999998</v>
          </cell>
        </row>
        <row r="38">
          <cell r="D38">
            <v>710.63746600000002</v>
          </cell>
        </row>
        <row r="39">
          <cell r="D39">
            <v>0.45533899999999999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8.0835869999999996</v>
          </cell>
        </row>
        <row r="43">
          <cell r="D43">
            <v>18.098371999999998</v>
          </cell>
        </row>
        <row r="44">
          <cell r="D44">
            <v>91.532602999999995</v>
          </cell>
        </row>
        <row r="45">
          <cell r="D45">
            <v>0</v>
          </cell>
        </row>
        <row r="46">
          <cell r="D46">
            <v>42.349908000000006</v>
          </cell>
        </row>
        <row r="47">
          <cell r="D47">
            <v>9.0980739999999987</v>
          </cell>
        </row>
        <row r="48">
          <cell r="D48">
            <v>0</v>
          </cell>
        </row>
        <row r="49">
          <cell r="D49">
            <v>13.133043000000001</v>
          </cell>
        </row>
        <row r="50">
          <cell r="D50">
            <v>5.0061070000000001</v>
          </cell>
        </row>
        <row r="51">
          <cell r="D51">
            <v>945.80600000000015</v>
          </cell>
        </row>
        <row r="52">
          <cell r="D52">
            <v>128.53</v>
          </cell>
        </row>
        <row r="53">
          <cell r="D53">
            <v>18.598933999999996</v>
          </cell>
        </row>
        <row r="54">
          <cell r="D54">
            <v>1.902709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2222.6349099999998</v>
          </cell>
        </row>
        <row r="58">
          <cell r="D58">
            <v>8.1565429999999992</v>
          </cell>
        </row>
        <row r="59">
          <cell r="D59">
            <v>6.6339600000000001</v>
          </cell>
        </row>
        <row r="60">
          <cell r="D60">
            <v>188.95923099999999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419B-0A99-4AB1-9788-A824B6B747F7}">
  <dimension ref="A1:N62"/>
  <sheetViews>
    <sheetView workbookViewId="0">
      <selection activeCell="G8" sqref="G8"/>
    </sheetView>
  </sheetViews>
  <sheetFormatPr defaultRowHeight="14.4" x14ac:dyDescent="0.3"/>
  <cols>
    <col min="1" max="1" width="3.77734375" bestFit="1" customWidth="1"/>
    <col min="2" max="2" width="24.77734375" customWidth="1"/>
    <col min="3" max="3" width="5.109375" bestFit="1" customWidth="1"/>
    <col min="4" max="4" width="9.109375" customWidth="1"/>
    <col min="5" max="5" width="8.88671875" customWidth="1"/>
    <col min="6" max="6" width="7.77734375" customWidth="1"/>
    <col min="7" max="7" width="7.109375" style="12" customWidth="1"/>
    <col min="8" max="8" width="5.88671875" customWidth="1"/>
    <col min="9" max="10" width="7.21875" customWidth="1"/>
    <col min="11" max="11" width="8.88671875" bestFit="1" customWidth="1"/>
    <col min="12" max="12" width="10.33203125" bestFit="1" customWidth="1"/>
    <col min="13" max="13" width="10.21875" bestFit="1" customWidth="1"/>
    <col min="14" max="14" width="9.88671875" bestFit="1" customWidth="1"/>
  </cols>
  <sheetData>
    <row r="1" spans="1:14" x14ac:dyDescent="0.3">
      <c r="A1" s="136" t="s">
        <v>153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4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4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</row>
    <row r="4" spans="1:14" x14ac:dyDescent="0.3">
      <c r="A4" s="139" t="s">
        <v>141</v>
      </c>
      <c r="B4" s="142" t="s">
        <v>0</v>
      </c>
      <c r="C4" s="142" t="s">
        <v>1</v>
      </c>
      <c r="D4" s="142" t="s">
        <v>142</v>
      </c>
      <c r="E4" s="139" t="s">
        <v>143</v>
      </c>
      <c r="F4" s="145" t="s">
        <v>144</v>
      </c>
      <c r="G4" s="146"/>
      <c r="H4" s="146"/>
      <c r="I4" s="146"/>
      <c r="J4" s="147"/>
    </row>
    <row r="5" spans="1:14" ht="21.9" customHeight="1" x14ac:dyDescent="0.3">
      <c r="A5" s="140"/>
      <c r="B5" s="143"/>
      <c r="C5" s="143"/>
      <c r="D5" s="143"/>
      <c r="E5" s="140"/>
      <c r="F5" s="148" t="s">
        <v>2</v>
      </c>
      <c r="G5" s="134" t="s">
        <v>145</v>
      </c>
      <c r="H5" s="135"/>
      <c r="I5" s="134" t="s">
        <v>146</v>
      </c>
      <c r="J5" s="135"/>
    </row>
    <row r="6" spans="1:14" ht="29.4" customHeight="1" x14ac:dyDescent="0.3">
      <c r="A6" s="141"/>
      <c r="B6" s="144"/>
      <c r="C6" s="144"/>
      <c r="D6" s="144"/>
      <c r="E6" s="141"/>
      <c r="F6" s="149"/>
      <c r="G6" s="10" t="s">
        <v>147</v>
      </c>
      <c r="H6" s="11" t="s">
        <v>148</v>
      </c>
      <c r="I6" s="11" t="s">
        <v>147</v>
      </c>
      <c r="J6" s="11" t="s">
        <v>148</v>
      </c>
    </row>
    <row r="7" spans="1:14" ht="36" x14ac:dyDescent="0.3">
      <c r="A7" s="1">
        <v>-1</v>
      </c>
      <c r="B7" s="1">
        <v>-2</v>
      </c>
      <c r="C7" s="1">
        <v>-3</v>
      </c>
      <c r="D7" s="1">
        <v>-4</v>
      </c>
      <c r="E7" s="13">
        <v>-5</v>
      </c>
      <c r="F7" s="13">
        <v>-6</v>
      </c>
      <c r="G7" s="14" t="s">
        <v>149</v>
      </c>
      <c r="H7" s="1" t="s">
        <v>150</v>
      </c>
      <c r="I7" s="1" t="s">
        <v>151</v>
      </c>
      <c r="J7" s="1" t="s">
        <v>152</v>
      </c>
    </row>
    <row r="8" spans="1:14" x14ac:dyDescent="0.3">
      <c r="A8" s="15"/>
      <c r="B8" s="16" t="s">
        <v>3</v>
      </c>
      <c r="C8" s="15"/>
      <c r="D8" s="17">
        <f>D9+D21+D61</f>
        <v>63585</v>
      </c>
      <c r="E8" s="18">
        <f>E9+E21+E61</f>
        <v>63567.109999999986</v>
      </c>
      <c r="F8" s="18">
        <f>F9+F21+F61</f>
        <v>63583.863178</v>
      </c>
      <c r="G8" s="19">
        <f>F8-D8</f>
        <v>-1.136822000000393</v>
      </c>
      <c r="H8" s="18"/>
      <c r="I8" s="20">
        <f>F8-E8</f>
        <v>16.753178000013577</v>
      </c>
      <c r="J8" s="21"/>
    </row>
    <row r="9" spans="1:14" x14ac:dyDescent="0.3">
      <c r="A9" s="22">
        <v>1</v>
      </c>
      <c r="B9" s="23" t="s">
        <v>4</v>
      </c>
      <c r="C9" s="22" t="s">
        <v>5</v>
      </c>
      <c r="D9" s="24">
        <f>'[1]05CH'!$H$8</f>
        <v>51699.55</v>
      </c>
      <c r="E9" s="25">
        <f>[2]Bieu06a!$G$8</f>
        <v>53762.479999999989</v>
      </c>
      <c r="F9" s="18">
        <f>[3]HT2020!D8</f>
        <v>56096.489465999999</v>
      </c>
      <c r="G9" s="19">
        <f>F9-D9</f>
        <v>4396.9394659999962</v>
      </c>
      <c r="H9" s="18">
        <f>F9/D9*100</f>
        <v>108.50479252914194</v>
      </c>
      <c r="I9" s="20">
        <f t="shared" ref="I9:I61" si="0">F9-E9</f>
        <v>2334.0094660000104</v>
      </c>
      <c r="J9" s="21">
        <f>F9/E9*100</f>
        <v>104.34133519510263</v>
      </c>
      <c r="N9" s="26"/>
    </row>
    <row r="10" spans="1:14" x14ac:dyDescent="0.3">
      <c r="A10" s="22"/>
      <c r="B10" s="27" t="s">
        <v>6</v>
      </c>
      <c r="C10" s="28"/>
      <c r="D10" s="17"/>
      <c r="E10" s="29"/>
      <c r="F10" s="30"/>
      <c r="G10" s="19"/>
      <c r="H10" s="30"/>
      <c r="I10" s="31"/>
      <c r="J10" s="32"/>
    </row>
    <row r="11" spans="1:14" x14ac:dyDescent="0.3">
      <c r="A11" s="33" t="s">
        <v>7</v>
      </c>
      <c r="B11" s="34" t="s">
        <v>8</v>
      </c>
      <c r="C11" s="33" t="s">
        <v>9</v>
      </c>
      <c r="D11" s="35">
        <f>'[1]05CH'!$H$10</f>
        <v>294.7</v>
      </c>
      <c r="E11" s="36">
        <f>[2]Bieu06a!$G$9</f>
        <v>300.93</v>
      </c>
      <c r="F11" s="30">
        <f>[3]HT2020!D10</f>
        <v>300.88856299999998</v>
      </c>
      <c r="G11" s="37">
        <f t="shared" ref="G11:G61" si="1">F11-D11</f>
        <v>6.1885629999999878</v>
      </c>
      <c r="H11" s="30">
        <f t="shared" ref="H11:H59" si="2">F11/D11*100</f>
        <v>102.09995351204614</v>
      </c>
      <c r="I11" s="31">
        <f t="shared" si="0"/>
        <v>-4.1437000000030366E-2</v>
      </c>
      <c r="J11" s="32">
        <f t="shared" ref="J11:J60" si="3">F11/E11*100</f>
        <v>99.986230352573685</v>
      </c>
      <c r="N11" s="38"/>
    </row>
    <row r="12" spans="1:14" ht="20.100000000000001" customHeight="1" x14ac:dyDescent="0.3">
      <c r="A12" s="39"/>
      <c r="B12" s="27" t="s">
        <v>10</v>
      </c>
      <c r="C12" s="39" t="s">
        <v>11</v>
      </c>
      <c r="D12" s="40">
        <f>'[1]05CH'!$H$11</f>
        <v>294.7</v>
      </c>
      <c r="E12" s="41">
        <f>[2]Bieu06a!$G$10</f>
        <v>230.35</v>
      </c>
      <c r="F12" s="30">
        <f>[3]HT2020!D11</f>
        <v>229.51042099999998</v>
      </c>
      <c r="G12" s="37">
        <f t="shared" si="1"/>
        <v>-65.189579000000009</v>
      </c>
      <c r="H12" s="30">
        <f t="shared" si="2"/>
        <v>77.87934204275534</v>
      </c>
      <c r="I12" s="31">
        <f t="shared" si="0"/>
        <v>-0.83957900000001473</v>
      </c>
      <c r="J12" s="32">
        <f t="shared" si="3"/>
        <v>99.635520295202952</v>
      </c>
      <c r="M12" s="4"/>
    </row>
    <row r="13" spans="1:14" x14ac:dyDescent="0.3">
      <c r="A13" s="33" t="s">
        <v>12</v>
      </c>
      <c r="B13" s="34" t="s">
        <v>13</v>
      </c>
      <c r="C13" s="33" t="s">
        <v>14</v>
      </c>
      <c r="D13" s="35">
        <f>'[1]05CH'!$H$17</f>
        <v>2035.17</v>
      </c>
      <c r="E13" s="36">
        <f>[2]Bieu06a!$G$11</f>
        <v>1521.52</v>
      </c>
      <c r="F13" s="30">
        <f>[3]HT2020!D12</f>
        <v>1340.8768239999997</v>
      </c>
      <c r="G13" s="37">
        <f t="shared" si="1"/>
        <v>-694.29317600000036</v>
      </c>
      <c r="H13" s="30">
        <f t="shared" si="2"/>
        <v>65.885249094670201</v>
      </c>
      <c r="I13" s="31">
        <f t="shared" si="0"/>
        <v>-180.64317600000027</v>
      </c>
      <c r="J13" s="32">
        <f t="shared" si="3"/>
        <v>88.127453073242535</v>
      </c>
      <c r="K13" s="26"/>
      <c r="L13" s="4"/>
    </row>
    <row r="14" spans="1:14" x14ac:dyDescent="0.3">
      <c r="A14" s="33" t="s">
        <v>15</v>
      </c>
      <c r="B14" s="34" t="s">
        <v>16</v>
      </c>
      <c r="C14" s="33" t="s">
        <v>17</v>
      </c>
      <c r="D14" s="35">
        <f>'[1]05CH'!$H$12</f>
        <v>36597.550000000003</v>
      </c>
      <c r="E14" s="36">
        <f>[2]Bieu06a!$G$12</f>
        <v>37860.299999999996</v>
      </c>
      <c r="F14" s="30">
        <f>[3]HT2020!D13</f>
        <v>40968.241999999998</v>
      </c>
      <c r="G14" s="37">
        <f t="shared" si="1"/>
        <v>4370.6919999999955</v>
      </c>
      <c r="H14" s="30">
        <f t="shared" si="2"/>
        <v>111.9425808558223</v>
      </c>
      <c r="I14" s="31">
        <f t="shared" si="0"/>
        <v>3107.9420000000027</v>
      </c>
      <c r="J14" s="32">
        <f t="shared" si="3"/>
        <v>108.20897351579359</v>
      </c>
      <c r="K14" s="38"/>
      <c r="L14" s="4"/>
      <c r="M14" s="4"/>
    </row>
    <row r="15" spans="1:14" x14ac:dyDescent="0.3">
      <c r="A15" s="33" t="s">
        <v>18</v>
      </c>
      <c r="B15" s="34" t="s">
        <v>19</v>
      </c>
      <c r="C15" s="33" t="s">
        <v>20</v>
      </c>
      <c r="D15" s="35">
        <f>'[1]05CH'!$H$13</f>
        <v>11932.07</v>
      </c>
      <c r="E15" s="36">
        <f>[2]Bieu06a!$G$13</f>
        <v>12809.3</v>
      </c>
      <c r="F15" s="30">
        <f>[3]HT2020!D14</f>
        <v>12439.516637000001</v>
      </c>
      <c r="G15" s="37">
        <f t="shared" si="1"/>
        <v>507.44663700000092</v>
      </c>
      <c r="H15" s="30">
        <f t="shared" si="2"/>
        <v>104.25279634631713</v>
      </c>
      <c r="I15" s="31">
        <f t="shared" si="0"/>
        <v>-369.78336299999864</v>
      </c>
      <c r="J15" s="32">
        <f t="shared" si="3"/>
        <v>97.113164942658855</v>
      </c>
      <c r="K15" s="38"/>
      <c r="L15" s="4"/>
    </row>
    <row r="16" spans="1:14" x14ac:dyDescent="0.3">
      <c r="A16" s="33" t="s">
        <v>21</v>
      </c>
      <c r="B16" s="34" t="s">
        <v>22</v>
      </c>
      <c r="C16" s="33" t="s">
        <v>23</v>
      </c>
      <c r="D16" s="42">
        <v>0</v>
      </c>
      <c r="E16" s="36">
        <v>0</v>
      </c>
      <c r="F16" s="30">
        <f>[3]HT2020!D15</f>
        <v>0</v>
      </c>
      <c r="G16" s="30">
        <v>0</v>
      </c>
      <c r="H16" s="30">
        <v>0</v>
      </c>
      <c r="I16" s="36">
        <v>0</v>
      </c>
      <c r="J16" s="32">
        <v>0</v>
      </c>
      <c r="L16" s="4"/>
      <c r="M16" s="4"/>
    </row>
    <row r="17" spans="1:13" x14ac:dyDescent="0.3">
      <c r="A17" s="33" t="s">
        <v>24</v>
      </c>
      <c r="B17" s="34" t="s">
        <v>25</v>
      </c>
      <c r="C17" s="33" t="s">
        <v>26</v>
      </c>
      <c r="D17" s="35">
        <f>'[1]05CH'!$H$15</f>
        <v>487</v>
      </c>
      <c r="E17" s="36">
        <f>[2]Bieu06a!$G$15</f>
        <v>982.12000000000012</v>
      </c>
      <c r="F17" s="30">
        <f>[3]HT2020!D16</f>
        <v>737.986807</v>
      </c>
      <c r="G17" s="37">
        <f t="shared" si="1"/>
        <v>250.986807</v>
      </c>
      <c r="H17" s="30">
        <f t="shared" si="2"/>
        <v>151.53733203285421</v>
      </c>
      <c r="I17" s="31">
        <f t="shared" si="0"/>
        <v>-244.13319300000012</v>
      </c>
      <c r="J17" s="32">
        <f t="shared" si="3"/>
        <v>75.14222365902333</v>
      </c>
      <c r="K17" s="38"/>
      <c r="L17" s="4"/>
      <c r="M17" s="4"/>
    </row>
    <row r="18" spans="1:13" ht="26.4" hidden="1" x14ac:dyDescent="0.3">
      <c r="A18" s="33"/>
      <c r="B18" s="27" t="s">
        <v>27</v>
      </c>
      <c r="C18" s="39" t="s">
        <v>28</v>
      </c>
      <c r="D18" s="43"/>
      <c r="E18" s="36">
        <v>0</v>
      </c>
      <c r="F18" s="30">
        <f>[3]HT2020!D17</f>
        <v>429.05654399999992</v>
      </c>
      <c r="G18" s="37">
        <f t="shared" si="1"/>
        <v>429.05654399999992</v>
      </c>
      <c r="H18" s="30" t="e">
        <f t="shared" si="2"/>
        <v>#DIV/0!</v>
      </c>
      <c r="I18" s="31">
        <f t="shared" si="0"/>
        <v>429.05654399999992</v>
      </c>
      <c r="J18" s="32">
        <v>0</v>
      </c>
      <c r="L18" s="4"/>
    </row>
    <row r="19" spans="1:13" x14ac:dyDescent="0.3">
      <c r="A19" s="33" t="s">
        <v>29</v>
      </c>
      <c r="B19" s="34" t="s">
        <v>30</v>
      </c>
      <c r="C19" s="33" t="s">
        <v>31</v>
      </c>
      <c r="D19" s="35">
        <f>'[1]05CH'!$H$16</f>
        <v>353.06</v>
      </c>
      <c r="E19" s="36">
        <f>[2]Bieu06a!$G$16</f>
        <v>282.31</v>
      </c>
      <c r="F19" s="30">
        <f>[3]HT2020!D18</f>
        <v>278.07563499999998</v>
      </c>
      <c r="G19" s="37">
        <f t="shared" si="1"/>
        <v>-74.984365000000025</v>
      </c>
      <c r="H19" s="30">
        <f t="shared" si="2"/>
        <v>78.761580184671161</v>
      </c>
      <c r="I19" s="31">
        <f t="shared" si="0"/>
        <v>-4.2343650000000252</v>
      </c>
      <c r="J19" s="32">
        <f t="shared" si="3"/>
        <v>98.500100952853245</v>
      </c>
      <c r="K19" s="44"/>
      <c r="L19" s="4"/>
    </row>
    <row r="20" spans="1:13" ht="26.4" x14ac:dyDescent="0.3">
      <c r="A20" s="45" t="s">
        <v>32</v>
      </c>
      <c r="B20" s="46" t="s">
        <v>33</v>
      </c>
      <c r="C20" s="45" t="s">
        <v>34</v>
      </c>
      <c r="D20" s="47">
        <v>0</v>
      </c>
      <c r="E20" s="48">
        <f>[2]Bieu06a!$G$18</f>
        <v>6</v>
      </c>
      <c r="F20" s="30">
        <f>[3]HT2020!D19</f>
        <v>30.902999999999999</v>
      </c>
      <c r="G20" s="37">
        <f t="shared" si="1"/>
        <v>30.902999999999999</v>
      </c>
      <c r="H20" s="30"/>
      <c r="I20" s="31">
        <f t="shared" si="0"/>
        <v>24.902999999999999</v>
      </c>
      <c r="J20" s="32">
        <f t="shared" si="3"/>
        <v>515.04999999999995</v>
      </c>
      <c r="K20" s="38"/>
      <c r="L20" s="4"/>
    </row>
    <row r="21" spans="1:13" x14ac:dyDescent="0.3">
      <c r="A21" s="22">
        <v>2</v>
      </c>
      <c r="B21" s="23" t="s">
        <v>35</v>
      </c>
      <c r="C21" s="22" t="s">
        <v>36</v>
      </c>
      <c r="D21" s="24">
        <f>'[1]05CH'!$H$18</f>
        <v>11736.45</v>
      </c>
      <c r="E21" s="49">
        <f>[2]Bieu06a!$G$19</f>
        <v>9710.5299999999988</v>
      </c>
      <c r="F21" s="18">
        <f>[3]HT2020!D20</f>
        <v>7298.4144810000007</v>
      </c>
      <c r="G21" s="19">
        <f t="shared" si="1"/>
        <v>-4438.035519</v>
      </c>
      <c r="H21" s="18">
        <f t="shared" si="2"/>
        <v>62.185878021037034</v>
      </c>
      <c r="I21" s="20">
        <f t="shared" si="0"/>
        <v>-2412.1155189999981</v>
      </c>
      <c r="J21" s="21">
        <f t="shared" si="3"/>
        <v>75.159795407665726</v>
      </c>
      <c r="K21" s="38"/>
    </row>
    <row r="22" spans="1:13" x14ac:dyDescent="0.3">
      <c r="A22" s="22"/>
      <c r="B22" s="27" t="s">
        <v>6</v>
      </c>
      <c r="C22" s="22"/>
      <c r="D22" s="50"/>
      <c r="E22" s="49"/>
      <c r="F22" s="30"/>
      <c r="G22" s="37"/>
      <c r="H22" s="30"/>
      <c r="I22" s="31"/>
      <c r="J22" s="32"/>
    </row>
    <row r="23" spans="1:13" x14ac:dyDescent="0.3">
      <c r="A23" s="33" t="s">
        <v>37</v>
      </c>
      <c r="B23" s="34" t="s">
        <v>38</v>
      </c>
      <c r="C23" s="33" t="s">
        <v>39</v>
      </c>
      <c r="D23" s="35">
        <f>'[1]05CH'!$H$21</f>
        <v>530.92999999999995</v>
      </c>
      <c r="E23" s="48">
        <f>[2]Bieu06a!$G$20</f>
        <v>388.28000000000003</v>
      </c>
      <c r="F23" s="30">
        <f>[3]HT2020!D22</f>
        <v>29.392821999999999</v>
      </c>
      <c r="G23" s="37">
        <f t="shared" si="1"/>
        <v>-501.53717799999993</v>
      </c>
      <c r="H23" s="30">
        <f t="shared" si="2"/>
        <v>5.5361011809466412</v>
      </c>
      <c r="I23" s="31">
        <f t="shared" si="0"/>
        <v>-358.88717800000001</v>
      </c>
      <c r="J23" s="32">
        <f t="shared" si="3"/>
        <v>7.5700066961986181</v>
      </c>
      <c r="K23" s="38"/>
    </row>
    <row r="24" spans="1:13" x14ac:dyDescent="0.3">
      <c r="A24" s="33" t="s">
        <v>40</v>
      </c>
      <c r="B24" s="34" t="s">
        <v>41</v>
      </c>
      <c r="C24" s="33" t="s">
        <v>42</v>
      </c>
      <c r="D24" s="35">
        <f>'[1]05CH'!$H$22</f>
        <v>2.56</v>
      </c>
      <c r="E24" s="48">
        <f>[2]Bieu06a!$G$21</f>
        <v>12.92</v>
      </c>
      <c r="F24" s="30">
        <f>[3]HT2020!D23</f>
        <v>2.7841389999999997</v>
      </c>
      <c r="G24" s="37">
        <f t="shared" si="1"/>
        <v>0.22413899999999964</v>
      </c>
      <c r="H24" s="30">
        <f t="shared" si="2"/>
        <v>108.75542968749998</v>
      </c>
      <c r="I24" s="31">
        <f t="shared" si="0"/>
        <v>-10.135861</v>
      </c>
      <c r="J24" s="32">
        <f t="shared" si="3"/>
        <v>21.549063467492257</v>
      </c>
    </row>
    <row r="25" spans="1:13" x14ac:dyDescent="0.3">
      <c r="A25" s="33" t="s">
        <v>43</v>
      </c>
      <c r="B25" s="34" t="s">
        <v>44</v>
      </c>
      <c r="C25" s="33" t="s">
        <v>45</v>
      </c>
      <c r="D25" s="35">
        <f>'[1]05CH'!$H$24</f>
        <v>106.85</v>
      </c>
      <c r="E25" s="32">
        <f>[2]Bieu06a!$G$22</f>
        <v>548</v>
      </c>
      <c r="F25" s="30">
        <f>[3]HT2020!D24</f>
        <v>147.994033</v>
      </c>
      <c r="G25" s="37">
        <f t="shared" si="1"/>
        <v>41.144033000000007</v>
      </c>
      <c r="H25" s="30">
        <f t="shared" si="2"/>
        <v>138.50634815161442</v>
      </c>
      <c r="I25" s="31">
        <f t="shared" si="0"/>
        <v>-400.005967</v>
      </c>
      <c r="J25" s="32">
        <f t="shared" si="3"/>
        <v>27.006210401459857</v>
      </c>
    </row>
    <row r="26" spans="1:13" x14ac:dyDescent="0.3">
      <c r="A26" s="33" t="s">
        <v>46</v>
      </c>
      <c r="B26" s="34" t="s">
        <v>47</v>
      </c>
      <c r="C26" s="33" t="s">
        <v>48</v>
      </c>
      <c r="D26" s="51"/>
      <c r="E26" s="32">
        <v>0</v>
      </c>
      <c r="F26" s="30">
        <f>[3]HT2020!D25</f>
        <v>0</v>
      </c>
      <c r="G26" s="30">
        <f t="shared" si="1"/>
        <v>0</v>
      </c>
      <c r="H26" s="30">
        <v>0</v>
      </c>
      <c r="I26" s="36">
        <f t="shared" si="0"/>
        <v>0</v>
      </c>
      <c r="J26" s="32">
        <v>0</v>
      </c>
    </row>
    <row r="27" spans="1:13" x14ac:dyDescent="0.3">
      <c r="A27" s="33" t="s">
        <v>49</v>
      </c>
      <c r="B27" s="34" t="s">
        <v>50</v>
      </c>
      <c r="C27" s="33" t="s">
        <v>51</v>
      </c>
      <c r="D27" s="51"/>
      <c r="E27" s="48">
        <f>[2]Bieu06a!$G$25</f>
        <v>47.129999999999995</v>
      </c>
      <c r="F27" s="30">
        <f>[3]HT2020!D26</f>
        <v>15.673866</v>
      </c>
      <c r="G27" s="37">
        <f t="shared" si="1"/>
        <v>15.673866</v>
      </c>
      <c r="H27" s="30">
        <v>0</v>
      </c>
      <c r="I27" s="31">
        <f t="shared" si="0"/>
        <v>-31.456133999999995</v>
      </c>
      <c r="J27" s="32">
        <f t="shared" si="3"/>
        <v>33.256664544875882</v>
      </c>
    </row>
    <row r="28" spans="1:13" ht="26.4" x14ac:dyDescent="0.3">
      <c r="A28" s="33" t="s">
        <v>52</v>
      </c>
      <c r="B28" s="34" t="s">
        <v>53</v>
      </c>
      <c r="C28" s="33" t="s">
        <v>54</v>
      </c>
      <c r="D28" s="35">
        <f>'[1]05CH'!$H$26</f>
        <v>150.61000000000001</v>
      </c>
      <c r="E28" s="48">
        <f>[2]Bieu06a!$G$26</f>
        <v>226.87</v>
      </c>
      <c r="F28" s="30">
        <f>[3]HT2020!D27</f>
        <v>81.264490000000009</v>
      </c>
      <c r="G28" s="37">
        <f t="shared" si="1"/>
        <v>-69.345510000000004</v>
      </c>
      <c r="H28" s="30">
        <f t="shared" si="2"/>
        <v>53.956901932142621</v>
      </c>
      <c r="I28" s="31">
        <f t="shared" si="0"/>
        <v>-145.60550999999998</v>
      </c>
      <c r="J28" s="32">
        <f t="shared" si="3"/>
        <v>35.819848371313974</v>
      </c>
      <c r="L28" s="52"/>
    </row>
    <row r="29" spans="1:13" ht="26.4" x14ac:dyDescent="0.3">
      <c r="A29" s="33" t="s">
        <v>55</v>
      </c>
      <c r="B29" s="34" t="s">
        <v>56</v>
      </c>
      <c r="C29" s="33" t="s">
        <v>57</v>
      </c>
      <c r="D29" s="35">
        <f>'[1]05CH'!$H$28</f>
        <v>748.92</v>
      </c>
      <c r="E29" s="48">
        <f>[2]Bieu06a!$G$27</f>
        <v>1011.98</v>
      </c>
      <c r="F29" s="30">
        <f>[3]HT2020!D28</f>
        <v>980.20558800000003</v>
      </c>
      <c r="G29" s="37">
        <f t="shared" si="1"/>
        <v>231.28558800000008</v>
      </c>
      <c r="H29" s="30">
        <f t="shared" si="2"/>
        <v>130.88254927095016</v>
      </c>
      <c r="I29" s="31">
        <f t="shared" si="0"/>
        <v>-31.774411999999984</v>
      </c>
      <c r="J29" s="32">
        <f t="shared" si="3"/>
        <v>96.860173916480562</v>
      </c>
    </row>
    <row r="30" spans="1:13" ht="26.4" x14ac:dyDescent="0.3">
      <c r="A30" s="33" t="s">
        <v>58</v>
      </c>
      <c r="B30" s="34" t="s">
        <v>134</v>
      </c>
      <c r="C30" s="33" t="s">
        <v>59</v>
      </c>
      <c r="D30" s="35">
        <f>'[1]05CH'!$H$27</f>
        <v>171.57</v>
      </c>
      <c r="E30" s="53">
        <f>[2]Bieu06a!$G$39</f>
        <v>559.99</v>
      </c>
      <c r="F30" s="54">
        <f>[3]HT2020!D29</f>
        <v>101.25345000000002</v>
      </c>
      <c r="G30" s="55">
        <f t="shared" si="1"/>
        <v>-70.316549999999978</v>
      </c>
      <c r="H30" s="54">
        <f t="shared" si="2"/>
        <v>59.015824444833022</v>
      </c>
      <c r="I30" s="56">
        <f t="shared" si="0"/>
        <v>-458.73654999999997</v>
      </c>
      <c r="J30" s="57">
        <f t="shared" si="3"/>
        <v>18.081296094573123</v>
      </c>
    </row>
    <row r="31" spans="1:13" ht="26.4" x14ac:dyDescent="0.3">
      <c r="A31" s="33" t="s">
        <v>60</v>
      </c>
      <c r="B31" s="34" t="s">
        <v>61</v>
      </c>
      <c r="C31" s="33" t="s">
        <v>62</v>
      </c>
      <c r="D31" s="35">
        <v>6137.38</v>
      </c>
      <c r="E31" s="53">
        <v>3419.15</v>
      </c>
      <c r="F31" s="54">
        <f>[3]HT2020!D30</f>
        <v>2589.4438869999999</v>
      </c>
      <c r="G31" s="55">
        <f t="shared" si="1"/>
        <v>-3547.9361130000002</v>
      </c>
      <c r="H31" s="54">
        <f t="shared" si="2"/>
        <v>42.191356686403644</v>
      </c>
      <c r="I31" s="56">
        <f t="shared" si="0"/>
        <v>-829.70611300000019</v>
      </c>
      <c r="J31" s="57">
        <f t="shared" si="3"/>
        <v>75.733556205489663</v>
      </c>
      <c r="K31" s="52"/>
      <c r="L31" s="52"/>
    </row>
    <row r="32" spans="1:13" hidden="1" x14ac:dyDescent="0.3">
      <c r="A32" s="33"/>
      <c r="B32" s="27" t="s">
        <v>6</v>
      </c>
      <c r="C32" s="28">
        <v>0</v>
      </c>
      <c r="D32" s="17"/>
      <c r="E32" s="29">
        <v>0</v>
      </c>
      <c r="F32" s="18" t="e">
        <f>[3]HT2020!D31</f>
        <v>#REF!</v>
      </c>
      <c r="G32" s="37" t="e">
        <f t="shared" si="1"/>
        <v>#REF!</v>
      </c>
      <c r="H32" s="30" t="e">
        <f t="shared" si="2"/>
        <v>#REF!</v>
      </c>
      <c r="I32" s="29">
        <v>0</v>
      </c>
      <c r="J32" s="21">
        <v>0</v>
      </c>
      <c r="L32">
        <v>1711.44</v>
      </c>
    </row>
    <row r="33" spans="1:14" hidden="1" x14ac:dyDescent="0.3">
      <c r="A33" s="39"/>
      <c r="B33" s="27" t="s">
        <v>63</v>
      </c>
      <c r="C33" s="39" t="s">
        <v>64</v>
      </c>
      <c r="D33" s="43"/>
      <c r="E33" s="58">
        <f>'[3]BDD2015-2020'!E32+286.7</f>
        <v>1309.77</v>
      </c>
      <c r="F33" s="59">
        <f>[3]HT2020!D32</f>
        <v>1116.8880239999999</v>
      </c>
      <c r="G33" s="37">
        <f t="shared" si="1"/>
        <v>1116.8880239999999</v>
      </c>
      <c r="H33" s="30" t="e">
        <f t="shared" si="2"/>
        <v>#DIV/0!</v>
      </c>
      <c r="I33" s="60">
        <f t="shared" si="0"/>
        <v>-192.88197600000012</v>
      </c>
      <c r="J33" s="61">
        <f t="shared" si="3"/>
        <v>85.27359948693281</v>
      </c>
      <c r="M33" s="4"/>
    </row>
    <row r="34" spans="1:14" hidden="1" x14ac:dyDescent="0.3">
      <c r="A34" s="39"/>
      <c r="B34" s="27" t="s">
        <v>65</v>
      </c>
      <c r="C34" s="39" t="s">
        <v>66</v>
      </c>
      <c r="D34" s="43"/>
      <c r="E34" s="58">
        <f>'[3]BDD2015-2020'!E33+113.64</f>
        <v>680.26</v>
      </c>
      <c r="F34" s="59">
        <f>[3]HT2020!D33</f>
        <v>495.96110299999998</v>
      </c>
      <c r="G34" s="37">
        <f t="shared" si="1"/>
        <v>495.96110299999998</v>
      </c>
      <c r="H34" s="30" t="e">
        <f t="shared" si="2"/>
        <v>#DIV/0!</v>
      </c>
      <c r="I34" s="60">
        <f t="shared" si="0"/>
        <v>-184.29889700000001</v>
      </c>
      <c r="J34" s="61">
        <f t="shared" si="3"/>
        <v>72.907579895922154</v>
      </c>
      <c r="L34" s="62">
        <f>D31+D43+D44+D45</f>
        <v>6819.83</v>
      </c>
    </row>
    <row r="35" spans="1:14" hidden="1" x14ac:dyDescent="0.3">
      <c r="A35" s="39"/>
      <c r="B35" s="27" t="s">
        <v>67</v>
      </c>
      <c r="C35" s="39" t="s">
        <v>68</v>
      </c>
      <c r="D35" s="40">
        <f>'[1]05CH'!$H$36</f>
        <v>42</v>
      </c>
      <c r="E35" s="58">
        <f>F35</f>
        <v>4.0474560000000004</v>
      </c>
      <c r="F35" s="59">
        <f>[3]HT2020!D34</f>
        <v>4.0474560000000004</v>
      </c>
      <c r="G35" s="37">
        <f t="shared" si="1"/>
        <v>-37.952544000000003</v>
      </c>
      <c r="H35" s="30">
        <f t="shared" si="2"/>
        <v>9.6368000000000009</v>
      </c>
      <c r="I35" s="60">
        <f t="shared" si="0"/>
        <v>0</v>
      </c>
      <c r="J35" s="61">
        <f t="shared" si="3"/>
        <v>100</v>
      </c>
    </row>
    <row r="36" spans="1:14" hidden="1" x14ac:dyDescent="0.3">
      <c r="A36" s="39"/>
      <c r="B36" s="27" t="s">
        <v>69</v>
      </c>
      <c r="C36" s="39" t="s">
        <v>70</v>
      </c>
      <c r="D36" s="40">
        <f>'[1]05CH'!$H$37</f>
        <v>10.14</v>
      </c>
      <c r="E36" s="58">
        <f>11.32+'[3]BDD2015-2020'!E35</f>
        <v>18.420000000000002</v>
      </c>
      <c r="F36" s="59">
        <f>[3]HT2020!D35</f>
        <v>8.205093999999999</v>
      </c>
      <c r="G36" s="37">
        <f t="shared" si="1"/>
        <v>-1.9349060000000016</v>
      </c>
      <c r="H36" s="30">
        <f t="shared" si="2"/>
        <v>80.918086785009848</v>
      </c>
      <c r="I36" s="60">
        <f t="shared" si="0"/>
        <v>-10.214906000000003</v>
      </c>
      <c r="J36" s="61">
        <f t="shared" si="3"/>
        <v>44.544484256243209</v>
      </c>
    </row>
    <row r="37" spans="1:14" ht="26.4" hidden="1" x14ac:dyDescent="0.3">
      <c r="A37" s="39"/>
      <c r="B37" s="27" t="s">
        <v>71</v>
      </c>
      <c r="C37" s="39" t="s">
        <v>72</v>
      </c>
      <c r="D37" s="40">
        <f>'[1]05CH'!$H$38</f>
        <v>108.2</v>
      </c>
      <c r="E37" s="58">
        <f>24.15+'[3]BDD2015-2020'!E36</f>
        <v>103.93</v>
      </c>
      <c r="F37" s="59">
        <f>[3]HT2020!D36</f>
        <v>81.218238999999997</v>
      </c>
      <c r="G37" s="37">
        <f t="shared" si="1"/>
        <v>-26.981761000000006</v>
      </c>
      <c r="H37" s="30">
        <f t="shared" si="2"/>
        <v>75.063067467652488</v>
      </c>
      <c r="I37" s="60">
        <f t="shared" si="0"/>
        <v>-22.71176100000001</v>
      </c>
      <c r="J37" s="61">
        <f t="shared" si="3"/>
        <v>78.147059559318762</v>
      </c>
      <c r="L37" s="62"/>
      <c r="N37" s="62"/>
    </row>
    <row r="38" spans="1:14" ht="26.4" hidden="1" x14ac:dyDescent="0.3">
      <c r="A38" s="39"/>
      <c r="B38" s="27" t="s">
        <v>73</v>
      </c>
      <c r="C38" s="39" t="s">
        <v>74</v>
      </c>
      <c r="D38" s="40">
        <f>'[1]05CH'!$H$39</f>
        <v>40.74</v>
      </c>
      <c r="E38" s="58">
        <f>F38</f>
        <v>2.8686219999999998</v>
      </c>
      <c r="F38" s="59">
        <f>[3]HT2020!D37</f>
        <v>2.8686219999999998</v>
      </c>
      <c r="G38" s="37">
        <f t="shared" si="1"/>
        <v>-37.871378</v>
      </c>
      <c r="H38" s="30">
        <f t="shared" si="2"/>
        <v>7.0412911143838963</v>
      </c>
      <c r="I38" s="60">
        <f t="shared" si="0"/>
        <v>0</v>
      </c>
      <c r="J38" s="61">
        <f t="shared" si="3"/>
        <v>100</v>
      </c>
    </row>
    <row r="39" spans="1:14" hidden="1" x14ac:dyDescent="0.3">
      <c r="A39" s="39"/>
      <c r="B39" s="27" t="s">
        <v>75</v>
      </c>
      <c r="C39" s="39" t="s">
        <v>76</v>
      </c>
      <c r="D39" s="43"/>
      <c r="E39" s="58">
        <f>311.58+'[3]BDD2015-2020'!E38</f>
        <v>768.45</v>
      </c>
      <c r="F39" s="59">
        <f>[3]HT2020!D38</f>
        <v>710.63746600000002</v>
      </c>
      <c r="G39" s="37">
        <f t="shared" si="1"/>
        <v>710.63746600000002</v>
      </c>
      <c r="H39" s="30" t="e">
        <f t="shared" si="2"/>
        <v>#DIV/0!</v>
      </c>
      <c r="I39" s="60">
        <f t="shared" si="0"/>
        <v>-57.812534000000028</v>
      </c>
      <c r="J39" s="61">
        <f t="shared" si="3"/>
        <v>92.476734465482451</v>
      </c>
      <c r="N39" s="4"/>
    </row>
    <row r="40" spans="1:14" ht="26.4" hidden="1" x14ac:dyDescent="0.3">
      <c r="A40" s="39"/>
      <c r="B40" s="27" t="s">
        <v>77</v>
      </c>
      <c r="C40" s="39" t="s">
        <v>78</v>
      </c>
      <c r="D40" s="43"/>
      <c r="E40" s="58">
        <f>0.6+'[3]BDD2015-2020'!E39</f>
        <v>0.95</v>
      </c>
      <c r="F40" s="59">
        <f>[3]HT2020!D39</f>
        <v>0.45533899999999999</v>
      </c>
      <c r="G40" s="37">
        <f t="shared" si="1"/>
        <v>0.45533899999999999</v>
      </c>
      <c r="H40" s="30" t="e">
        <f t="shared" si="2"/>
        <v>#DIV/0!</v>
      </c>
      <c r="I40" s="60">
        <f t="shared" si="0"/>
        <v>-0.49466099999999996</v>
      </c>
      <c r="J40" s="61">
        <f t="shared" si="3"/>
        <v>47.93042105263158</v>
      </c>
    </row>
    <row r="41" spans="1:14" ht="26.4" hidden="1" x14ac:dyDescent="0.3">
      <c r="A41" s="39"/>
      <c r="B41" s="27" t="s">
        <v>79</v>
      </c>
      <c r="C41" s="39" t="s">
        <v>80</v>
      </c>
      <c r="D41" s="43"/>
      <c r="E41" s="63">
        <v>0</v>
      </c>
      <c r="F41" s="59">
        <f>[3]HT2020!D40</f>
        <v>0</v>
      </c>
      <c r="G41" s="37">
        <f t="shared" si="1"/>
        <v>0</v>
      </c>
      <c r="H41" s="30" t="e">
        <f t="shared" si="2"/>
        <v>#DIV/0!</v>
      </c>
      <c r="I41" s="41">
        <f t="shared" si="0"/>
        <v>0</v>
      </c>
      <c r="J41" s="61">
        <v>0</v>
      </c>
      <c r="L41" s="62"/>
    </row>
    <row r="42" spans="1:14" ht="26.4" hidden="1" x14ac:dyDescent="0.3">
      <c r="A42" s="39"/>
      <c r="B42" s="27" t="s">
        <v>81</v>
      </c>
      <c r="C42" s="39" t="s">
        <v>82</v>
      </c>
      <c r="D42" s="43"/>
      <c r="E42" s="41">
        <v>0</v>
      </c>
      <c r="F42" s="59">
        <f>[3]HT2020!D41</f>
        <v>0</v>
      </c>
      <c r="G42" s="37">
        <f t="shared" si="1"/>
        <v>0</v>
      </c>
      <c r="H42" s="30" t="e">
        <f t="shared" si="2"/>
        <v>#DIV/0!</v>
      </c>
      <c r="I42" s="41">
        <f t="shared" si="0"/>
        <v>0</v>
      </c>
      <c r="J42" s="61">
        <v>0</v>
      </c>
    </row>
    <row r="43" spans="1:14" hidden="1" x14ac:dyDescent="0.3">
      <c r="A43" s="39"/>
      <c r="B43" s="27" t="s">
        <v>83</v>
      </c>
      <c r="C43" s="39" t="s">
        <v>84</v>
      </c>
      <c r="D43" s="40">
        <f>'[1]05CH'!$H$30</f>
        <v>567</v>
      </c>
      <c r="E43" s="58">
        <f>[2]Bieu06a!$G$31</f>
        <v>340.46000000000004</v>
      </c>
      <c r="F43" s="59">
        <f>[3]HT2020!D42</f>
        <v>8.0835869999999996</v>
      </c>
      <c r="G43" s="37">
        <f t="shared" si="1"/>
        <v>-558.91641300000003</v>
      </c>
      <c r="H43" s="30">
        <f t="shared" si="2"/>
        <v>1.4256767195767195</v>
      </c>
      <c r="I43" s="60">
        <f t="shared" si="0"/>
        <v>-332.37641300000001</v>
      </c>
      <c r="J43" s="61">
        <f t="shared" si="3"/>
        <v>2.3743132820301942</v>
      </c>
    </row>
    <row r="44" spans="1:14" hidden="1" x14ac:dyDescent="0.3">
      <c r="A44" s="39"/>
      <c r="B44" s="27" t="s">
        <v>85</v>
      </c>
      <c r="C44" s="39" t="s">
        <v>86</v>
      </c>
      <c r="D44" s="40">
        <f>'[1]05CH'!$H$31</f>
        <v>7.45</v>
      </c>
      <c r="E44" s="58">
        <f>[2]Bieu06a!$G$37</f>
        <v>13.5</v>
      </c>
      <c r="F44" s="59">
        <f>[3]HT2020!D43</f>
        <v>18.098371999999998</v>
      </c>
      <c r="G44" s="37">
        <f t="shared" si="1"/>
        <v>10.648371999999998</v>
      </c>
      <c r="H44" s="30">
        <f t="shared" si="2"/>
        <v>242.93116778523486</v>
      </c>
      <c r="I44" s="60">
        <f t="shared" si="0"/>
        <v>4.5983719999999977</v>
      </c>
      <c r="J44" s="61">
        <f t="shared" si="3"/>
        <v>134.0620148148148</v>
      </c>
    </row>
    <row r="45" spans="1:14" ht="26.4" hidden="1" x14ac:dyDescent="0.3">
      <c r="A45" s="39"/>
      <c r="B45" s="27" t="s">
        <v>87</v>
      </c>
      <c r="C45" s="39" t="s">
        <v>88</v>
      </c>
      <c r="D45" s="40">
        <f>'[1]05CH'!$H$32</f>
        <v>108</v>
      </c>
      <c r="E45" s="61">
        <f>[2]Bieu06a!$G$38</f>
        <v>119.85000000000002</v>
      </c>
      <c r="F45" s="59">
        <f>[3]HT2020!D44</f>
        <v>91.532602999999995</v>
      </c>
      <c r="G45" s="37">
        <f t="shared" si="1"/>
        <v>-16.467397000000005</v>
      </c>
      <c r="H45" s="30">
        <f t="shared" si="2"/>
        <v>84.752410185185184</v>
      </c>
      <c r="I45" s="60">
        <f t="shared" si="0"/>
        <v>-28.317397000000028</v>
      </c>
      <c r="J45" s="61">
        <f t="shared" si="3"/>
        <v>76.372634960367108</v>
      </c>
    </row>
    <row r="46" spans="1:14" ht="39.6" hidden="1" x14ac:dyDescent="0.3">
      <c r="A46" s="39"/>
      <c r="B46" s="27" t="s">
        <v>89</v>
      </c>
      <c r="C46" s="64" t="s">
        <v>90</v>
      </c>
      <c r="D46" s="65"/>
      <c r="E46" s="41">
        <v>0</v>
      </c>
      <c r="F46" s="59">
        <f>[3]HT2020!D45</f>
        <v>0</v>
      </c>
      <c r="G46" s="37">
        <f t="shared" si="1"/>
        <v>0</v>
      </c>
      <c r="H46" s="30" t="e">
        <f t="shared" si="2"/>
        <v>#DIV/0!</v>
      </c>
      <c r="I46" s="41">
        <f t="shared" si="0"/>
        <v>0</v>
      </c>
      <c r="J46" s="61"/>
    </row>
    <row r="47" spans="1:14" ht="26.4" hidden="1" x14ac:dyDescent="0.3">
      <c r="A47" s="39"/>
      <c r="B47" s="27" t="s">
        <v>91</v>
      </c>
      <c r="C47" s="64" t="s">
        <v>92</v>
      </c>
      <c r="D47" s="65"/>
      <c r="E47" s="58">
        <v>42.33</v>
      </c>
      <c r="F47" s="59">
        <f>[3]HT2020!D46</f>
        <v>42.349908000000006</v>
      </c>
      <c r="G47" s="37">
        <f t="shared" si="1"/>
        <v>42.349908000000006</v>
      </c>
      <c r="H47" s="30" t="e">
        <f t="shared" si="2"/>
        <v>#DIV/0!</v>
      </c>
      <c r="I47" s="60">
        <f t="shared" si="0"/>
        <v>1.990800000000803E-2</v>
      </c>
      <c r="J47" s="61">
        <f t="shared" si="3"/>
        <v>100.04703047484055</v>
      </c>
    </row>
    <row r="48" spans="1:14" ht="39.6" hidden="1" x14ac:dyDescent="0.3">
      <c r="A48" s="39"/>
      <c r="B48" s="27" t="s">
        <v>93</v>
      </c>
      <c r="C48" s="64" t="s">
        <v>94</v>
      </c>
      <c r="D48" s="65"/>
      <c r="E48" s="58">
        <f>4.5+'[3]BDD2015-2020'!E47</f>
        <v>14.3</v>
      </c>
      <c r="F48" s="59">
        <f>[3]HT2020!D47</f>
        <v>9.0980739999999987</v>
      </c>
      <c r="G48" s="37">
        <f t="shared" si="1"/>
        <v>9.0980739999999987</v>
      </c>
      <c r="H48" s="30" t="e">
        <f t="shared" si="2"/>
        <v>#DIV/0!</v>
      </c>
      <c r="I48" s="60">
        <f t="shared" si="0"/>
        <v>-5.201926000000002</v>
      </c>
      <c r="J48" s="61">
        <f t="shared" si="3"/>
        <v>63.622895104895093</v>
      </c>
    </row>
    <row r="49" spans="1:13" ht="26.4" x14ac:dyDescent="0.3">
      <c r="A49" s="33" t="s">
        <v>95</v>
      </c>
      <c r="B49" s="34" t="s">
        <v>96</v>
      </c>
      <c r="C49" s="33" t="s">
        <v>97</v>
      </c>
      <c r="D49" s="51"/>
      <c r="E49" s="36">
        <v>0</v>
      </c>
      <c r="F49" s="30">
        <f>[3]HT2020!D48</f>
        <v>0</v>
      </c>
      <c r="G49" s="30">
        <f t="shared" si="1"/>
        <v>0</v>
      </c>
      <c r="H49" s="30">
        <v>0</v>
      </c>
      <c r="I49" s="36">
        <f t="shared" si="0"/>
        <v>0</v>
      </c>
      <c r="J49" s="32">
        <v>0</v>
      </c>
      <c r="L49" s="52"/>
    </row>
    <row r="50" spans="1:13" ht="26.4" x14ac:dyDescent="0.3">
      <c r="A50" s="33" t="s">
        <v>98</v>
      </c>
      <c r="B50" s="34" t="s">
        <v>99</v>
      </c>
      <c r="C50" s="33" t="s">
        <v>100</v>
      </c>
      <c r="D50" s="51"/>
      <c r="E50" s="32">
        <f>[2]Bieu06a!$G$40</f>
        <v>13.86</v>
      </c>
      <c r="F50" s="30">
        <f>[3]HT2020!D49</f>
        <v>13.133043000000001</v>
      </c>
      <c r="G50" s="37">
        <f t="shared" si="1"/>
        <v>13.133043000000001</v>
      </c>
      <c r="H50" s="30">
        <v>0</v>
      </c>
      <c r="I50" s="31">
        <f t="shared" si="0"/>
        <v>-0.72695699999999874</v>
      </c>
      <c r="J50" s="32">
        <f t="shared" si="3"/>
        <v>94.75500000000001</v>
      </c>
    </row>
    <row r="51" spans="1:13" ht="26.4" x14ac:dyDescent="0.3">
      <c r="A51" s="33" t="s">
        <v>101</v>
      </c>
      <c r="B51" s="34" t="s">
        <v>102</v>
      </c>
      <c r="C51" s="33" t="s">
        <v>103</v>
      </c>
      <c r="D51" s="51"/>
      <c r="E51" s="32">
        <f>[2]Bieu06a!$G$41</f>
        <v>3.16</v>
      </c>
      <c r="F51" s="30">
        <f>[3]HT2020!D50</f>
        <v>5.0061070000000001</v>
      </c>
      <c r="G51" s="37">
        <f t="shared" si="1"/>
        <v>5.0061070000000001</v>
      </c>
      <c r="H51" s="30">
        <v>0</v>
      </c>
      <c r="I51" s="31">
        <f t="shared" si="0"/>
        <v>1.8461069999999999</v>
      </c>
      <c r="J51" s="32">
        <f t="shared" si="3"/>
        <v>158.4211075949367</v>
      </c>
    </row>
    <row r="52" spans="1:13" ht="26.4" x14ac:dyDescent="0.3">
      <c r="A52" s="33" t="s">
        <v>104</v>
      </c>
      <c r="B52" s="34" t="s">
        <v>105</v>
      </c>
      <c r="C52" s="33" t="s">
        <v>106</v>
      </c>
      <c r="D52" s="35">
        <f>'[1]05CH'!$H$41</f>
        <v>1142.77</v>
      </c>
      <c r="E52" s="48">
        <f>[2]Bieu06a!$G$32</f>
        <v>1101.03</v>
      </c>
      <c r="F52" s="30">
        <f>[3]HT2020!D51</f>
        <v>945.80600000000015</v>
      </c>
      <c r="G52" s="37">
        <f t="shared" si="1"/>
        <v>-196.96399999999983</v>
      </c>
      <c r="H52" s="30">
        <f t="shared" si="2"/>
        <v>82.764335780603275</v>
      </c>
      <c r="I52" s="31">
        <f t="shared" si="0"/>
        <v>-155.22399999999982</v>
      </c>
      <c r="J52" s="32">
        <f t="shared" si="3"/>
        <v>85.901928194508798</v>
      </c>
    </row>
    <row r="53" spans="1:13" ht="26.4" x14ac:dyDescent="0.3">
      <c r="A53" s="33" t="s">
        <v>107</v>
      </c>
      <c r="B53" s="34" t="s">
        <v>108</v>
      </c>
      <c r="C53" s="33" t="s">
        <v>109</v>
      </c>
      <c r="D53" s="35">
        <f>'[1]05CH'!$H$40</f>
        <v>416.04</v>
      </c>
      <c r="E53" s="53">
        <f>[2]Bieu06a!$G$33</f>
        <v>137.9</v>
      </c>
      <c r="F53" s="30">
        <f>[3]HT2020!D52</f>
        <v>128.53</v>
      </c>
      <c r="G53" s="37">
        <f t="shared" si="1"/>
        <v>-287.51</v>
      </c>
      <c r="H53" s="30">
        <f t="shared" si="2"/>
        <v>30.893664070762426</v>
      </c>
      <c r="I53" s="31">
        <f t="shared" si="0"/>
        <v>-9.3700000000000045</v>
      </c>
      <c r="J53" s="32">
        <f t="shared" si="3"/>
        <v>93.205221174764318</v>
      </c>
    </row>
    <row r="54" spans="1:13" ht="26.4" x14ac:dyDescent="0.3">
      <c r="A54" s="33" t="s">
        <v>110</v>
      </c>
      <c r="B54" s="34" t="s">
        <v>111</v>
      </c>
      <c r="C54" s="33" t="s">
        <v>112</v>
      </c>
      <c r="D54" s="35">
        <f>'[1]05CH'!$H$20</f>
        <v>50</v>
      </c>
      <c r="E54" s="48">
        <f>[2]Bieu06a!$G$34</f>
        <v>31.650000000000002</v>
      </c>
      <c r="F54" s="30">
        <f>[3]HT2020!D53</f>
        <v>18.598933999999996</v>
      </c>
      <c r="G54" s="37">
        <f t="shared" si="1"/>
        <v>-31.401066000000004</v>
      </c>
      <c r="H54" s="30">
        <f t="shared" si="2"/>
        <v>37.197867999999993</v>
      </c>
      <c r="I54" s="31">
        <f t="shared" si="0"/>
        <v>-13.051066000000006</v>
      </c>
      <c r="J54" s="32">
        <f t="shared" si="3"/>
        <v>58.764404423380711</v>
      </c>
      <c r="K54" s="52"/>
    </row>
    <row r="55" spans="1:13" ht="26.4" x14ac:dyDescent="0.3">
      <c r="A55" s="33" t="s">
        <v>113</v>
      </c>
      <c r="B55" s="34" t="s">
        <v>114</v>
      </c>
      <c r="C55" s="33" t="s">
        <v>115</v>
      </c>
      <c r="D55" s="51"/>
      <c r="E55" s="48">
        <f>[2]Bieu06a!$G$35</f>
        <v>24.82</v>
      </c>
      <c r="F55" s="30">
        <f>[3]HT2020!D54</f>
        <v>1.902709</v>
      </c>
      <c r="G55" s="37">
        <f t="shared" si="1"/>
        <v>1.902709</v>
      </c>
      <c r="H55" s="30">
        <v>0</v>
      </c>
      <c r="I55" s="31">
        <f t="shared" si="0"/>
        <v>-22.917290999999999</v>
      </c>
      <c r="J55" s="32">
        <f t="shared" si="3"/>
        <v>7.6660314262691376</v>
      </c>
    </row>
    <row r="56" spans="1:13" ht="26.4" x14ac:dyDescent="0.3">
      <c r="A56" s="33" t="s">
        <v>116</v>
      </c>
      <c r="B56" s="34" t="s">
        <v>117</v>
      </c>
      <c r="C56" s="33" t="s">
        <v>118</v>
      </c>
      <c r="D56" s="51"/>
      <c r="E56" s="32">
        <v>0</v>
      </c>
      <c r="F56" s="30">
        <f>[3]HT2020!D55</f>
        <v>0</v>
      </c>
      <c r="G56" s="30">
        <f t="shared" si="1"/>
        <v>0</v>
      </c>
      <c r="H56" s="30">
        <v>0</v>
      </c>
      <c r="I56" s="36">
        <f t="shared" si="0"/>
        <v>0</v>
      </c>
      <c r="J56" s="32">
        <v>0</v>
      </c>
    </row>
    <row r="57" spans="1:13" ht="26.4" x14ac:dyDescent="0.3">
      <c r="A57" s="33" t="s">
        <v>119</v>
      </c>
      <c r="B57" s="34" t="s">
        <v>120</v>
      </c>
      <c r="C57" s="33" t="s">
        <v>121</v>
      </c>
      <c r="D57" s="51"/>
      <c r="E57" s="32">
        <v>0</v>
      </c>
      <c r="F57" s="30">
        <f>[3]HT2020!D56</f>
        <v>0</v>
      </c>
      <c r="G57" s="30">
        <f t="shared" si="1"/>
        <v>0</v>
      </c>
      <c r="H57" s="30">
        <v>0</v>
      </c>
      <c r="I57" s="36">
        <f t="shared" si="0"/>
        <v>0</v>
      </c>
      <c r="J57" s="32">
        <v>0</v>
      </c>
    </row>
    <row r="58" spans="1:13" ht="26.4" x14ac:dyDescent="0.3">
      <c r="A58" s="33" t="s">
        <v>122</v>
      </c>
      <c r="B58" s="34" t="s">
        <v>123</v>
      </c>
      <c r="C58" s="33" t="s">
        <v>124</v>
      </c>
      <c r="D58" s="35">
        <f>'[1]02CH'!$F$42</f>
        <v>1810.76</v>
      </c>
      <c r="E58" s="48">
        <f>[2]Bieu06a!$G$43</f>
        <v>2032.53</v>
      </c>
      <c r="F58" s="30">
        <f>[3]HT2020!D57</f>
        <v>2222.6349099999998</v>
      </c>
      <c r="G58" s="37">
        <f t="shared" si="1"/>
        <v>411.87490999999977</v>
      </c>
      <c r="H58" s="30">
        <f t="shared" si="2"/>
        <v>122.74596909584925</v>
      </c>
      <c r="I58" s="31">
        <f t="shared" si="0"/>
        <v>190.10490999999979</v>
      </c>
      <c r="J58" s="32">
        <f t="shared" si="3"/>
        <v>109.35311705116281</v>
      </c>
    </row>
    <row r="59" spans="1:13" ht="26.4" x14ac:dyDescent="0.3">
      <c r="A59" s="33" t="s">
        <v>125</v>
      </c>
      <c r="B59" s="34" t="s">
        <v>126</v>
      </c>
      <c r="C59" s="33" t="s">
        <v>127</v>
      </c>
      <c r="D59" s="35">
        <f>'[1]05CH'!$H$33</f>
        <v>468.06</v>
      </c>
      <c r="E59" s="48">
        <f>[2]Bieu06a!$G$44</f>
        <v>148.46000000000004</v>
      </c>
      <c r="F59" s="30">
        <f>[3]HT2020!D58</f>
        <v>8.1565429999999992</v>
      </c>
      <c r="G59" s="37">
        <f t="shared" si="1"/>
        <v>-459.903457</v>
      </c>
      <c r="H59" s="30">
        <f t="shared" si="2"/>
        <v>1.7426276545741999</v>
      </c>
      <c r="I59" s="31">
        <f t="shared" si="0"/>
        <v>-140.30345700000004</v>
      </c>
      <c r="J59" s="32">
        <f t="shared" si="3"/>
        <v>5.4941014414657134</v>
      </c>
    </row>
    <row r="60" spans="1:13" ht="26.4" x14ac:dyDescent="0.3">
      <c r="A60" s="33" t="s">
        <v>128</v>
      </c>
      <c r="B60" s="34" t="s">
        <v>129</v>
      </c>
      <c r="C60" s="33" t="s">
        <v>130</v>
      </c>
      <c r="D60" s="51"/>
      <c r="E60" s="48">
        <f>[2]Bieu06a!$G$45</f>
        <v>2.8</v>
      </c>
      <c r="F60" s="30">
        <f>[3]HT2020!D59</f>
        <v>6.6339600000000001</v>
      </c>
      <c r="G60" s="37">
        <f t="shared" si="1"/>
        <v>6.6339600000000001</v>
      </c>
      <c r="H60" s="30">
        <v>0</v>
      </c>
      <c r="I60" s="31">
        <f t="shared" si="0"/>
        <v>3.8339600000000003</v>
      </c>
      <c r="J60" s="32">
        <f t="shared" si="3"/>
        <v>236.92714285714288</v>
      </c>
    </row>
    <row r="61" spans="1:13" x14ac:dyDescent="0.3">
      <c r="A61" s="66">
        <v>3</v>
      </c>
      <c r="B61" s="67" t="s">
        <v>131</v>
      </c>
      <c r="C61" s="22" t="s">
        <v>132</v>
      </c>
      <c r="D61" s="24">
        <f>'[1]05CH'!$H$44</f>
        <v>149</v>
      </c>
      <c r="E61" s="68">
        <f>[2]Bieu06a!$G$46</f>
        <v>94.100000000000009</v>
      </c>
      <c r="F61" s="18">
        <f>[3]HT2020!D60</f>
        <v>188.95923099999999</v>
      </c>
      <c r="G61" s="19">
        <f t="shared" si="1"/>
        <v>39.959230999999988</v>
      </c>
      <c r="H61" s="18">
        <f>D61/F61*100</f>
        <v>78.852988134779196</v>
      </c>
      <c r="I61" s="20">
        <f t="shared" si="0"/>
        <v>94.85923099999998</v>
      </c>
      <c r="J61" s="21">
        <f>E61/F61*100</f>
        <v>49.799101902568609</v>
      </c>
    </row>
    <row r="62" spans="1:13" x14ac:dyDescent="0.3">
      <c r="M62" s="4"/>
    </row>
  </sheetData>
  <mergeCells count="10">
    <mergeCell ref="G5:H5"/>
    <mergeCell ref="I5:J5"/>
    <mergeCell ref="A1:J3"/>
    <mergeCell ref="A4:A6"/>
    <mergeCell ref="B4:B6"/>
    <mergeCell ref="C4:C6"/>
    <mergeCell ref="D4:D6"/>
    <mergeCell ref="E4:E6"/>
    <mergeCell ref="F4:J4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E942E-0E81-4C61-9FA1-9C21D13EACF8}">
  <dimension ref="A1:R57"/>
  <sheetViews>
    <sheetView tabSelected="1" workbookViewId="0">
      <selection activeCell="F16" sqref="F16"/>
    </sheetView>
  </sheetViews>
  <sheetFormatPr defaultColWidth="8.6640625" defaultRowHeight="14.4" x14ac:dyDescent="0.3"/>
  <cols>
    <col min="1" max="1" width="4.77734375" style="5" customWidth="1"/>
    <col min="2" max="2" width="39.6640625" style="69" customWidth="1"/>
    <col min="3" max="3" width="11.21875" style="5" customWidth="1"/>
    <col min="4" max="4" width="15.109375" style="5" customWidth="1"/>
    <col min="5" max="5" width="13.109375" style="5" customWidth="1"/>
    <col min="6" max="6" width="13" style="5" customWidth="1"/>
    <col min="7" max="7" width="12.6640625" style="5" customWidth="1"/>
    <col min="8" max="8" width="12.44140625" style="5" customWidth="1"/>
    <col min="9" max="9" width="9.6640625" style="5" hidden="1" customWidth="1"/>
    <col min="10" max="10" width="11.109375" style="9" hidden="1" customWidth="1"/>
    <col min="11" max="11" width="10.88671875" style="9" hidden="1" customWidth="1"/>
    <col min="12" max="12" width="11.88671875" style="5" hidden="1" customWidth="1"/>
    <col min="13" max="13" width="10.88671875" style="5" hidden="1" customWidth="1"/>
    <col min="14" max="14" width="7.109375" style="9" hidden="1" customWidth="1"/>
    <col min="15" max="15" width="7.77734375" style="9" hidden="1" customWidth="1"/>
    <col min="16" max="16" width="0" style="9" hidden="1" customWidth="1"/>
    <col min="17" max="17" width="11.6640625" style="5" hidden="1" customWidth="1"/>
    <col min="18" max="18" width="12.109375" style="5" customWidth="1"/>
    <col min="19" max="19" width="9.77734375" style="5" bestFit="1" customWidth="1"/>
    <col min="20" max="16384" width="8.6640625" style="5"/>
  </cols>
  <sheetData>
    <row r="1" spans="1:18" s="130" customFormat="1" ht="17.399999999999999" x14ac:dyDescent="0.3">
      <c r="B1" s="157" t="s">
        <v>154</v>
      </c>
      <c r="C1" s="157"/>
      <c r="D1" s="157"/>
      <c r="E1" s="157"/>
      <c r="F1" s="157"/>
      <c r="G1" s="157"/>
      <c r="H1" s="157"/>
      <c r="J1" s="131"/>
      <c r="K1" s="131"/>
      <c r="N1" s="131"/>
      <c r="O1" s="131"/>
      <c r="P1" s="131"/>
    </row>
    <row r="2" spans="1:18" s="130" customFormat="1" ht="13.8" x14ac:dyDescent="0.25">
      <c r="A2" s="159" t="s">
        <v>182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 s="130" customFormat="1" ht="25.2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130" customFormat="1" ht="16.2" thickBot="1" x14ac:dyDescent="0.3">
      <c r="A4" s="132"/>
      <c r="B4" s="132"/>
      <c r="C4" s="132"/>
      <c r="D4" s="132"/>
      <c r="E4" s="132"/>
      <c r="F4" s="132"/>
      <c r="G4" s="133"/>
      <c r="H4" s="158" t="s">
        <v>137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18" ht="17.399999999999999" thickBot="1" x14ac:dyDescent="0.35">
      <c r="A5" s="150" t="s">
        <v>133</v>
      </c>
      <c r="B5" s="152" t="s">
        <v>0</v>
      </c>
      <c r="C5" s="150" t="s">
        <v>1</v>
      </c>
      <c r="D5" s="152" t="s">
        <v>3</v>
      </c>
      <c r="E5" s="154" t="s">
        <v>166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6"/>
    </row>
    <row r="6" spans="1:18" ht="51" thickBot="1" x14ac:dyDescent="0.4">
      <c r="A6" s="151"/>
      <c r="B6" s="153"/>
      <c r="C6" s="151"/>
      <c r="D6" s="153"/>
      <c r="E6" s="73" t="s">
        <v>167</v>
      </c>
      <c r="F6" s="73" t="s">
        <v>168</v>
      </c>
      <c r="G6" s="73" t="s">
        <v>169</v>
      </c>
      <c r="H6" s="73" t="s">
        <v>170</v>
      </c>
      <c r="I6" s="73" t="s">
        <v>171</v>
      </c>
      <c r="J6" s="73" t="s">
        <v>172</v>
      </c>
      <c r="K6" s="103"/>
      <c r="L6" s="104"/>
      <c r="M6" s="104"/>
      <c r="N6" s="103"/>
      <c r="O6" s="103"/>
      <c r="P6" s="103"/>
      <c r="Q6" s="104"/>
      <c r="R6" s="105" t="s">
        <v>172</v>
      </c>
    </row>
    <row r="7" spans="1:18" ht="17.399999999999999" x14ac:dyDescent="0.35">
      <c r="A7" s="75" t="s">
        <v>155</v>
      </c>
      <c r="B7" s="76" t="s">
        <v>173</v>
      </c>
      <c r="C7" s="77"/>
      <c r="D7" s="106"/>
      <c r="E7" s="106"/>
      <c r="F7" s="106"/>
      <c r="G7" s="106"/>
      <c r="H7" s="106"/>
      <c r="I7" s="106"/>
      <c r="J7" s="106"/>
      <c r="K7" s="103"/>
      <c r="L7" s="104"/>
      <c r="M7" s="104"/>
      <c r="N7" s="103"/>
      <c r="O7" s="103"/>
      <c r="P7" s="103"/>
      <c r="Q7" s="104"/>
      <c r="R7" s="107"/>
    </row>
    <row r="8" spans="1:18" ht="17.399999999999999" x14ac:dyDescent="0.35">
      <c r="A8" s="79">
        <v>1</v>
      </c>
      <c r="B8" s="80" t="s">
        <v>4</v>
      </c>
      <c r="C8" s="108" t="s">
        <v>5</v>
      </c>
      <c r="D8" s="81">
        <v>106182.71</v>
      </c>
      <c r="E8" s="81">
        <v>54394.57</v>
      </c>
      <c r="F8" s="81">
        <v>7292.12</v>
      </c>
      <c r="G8" s="81">
        <v>10308.43</v>
      </c>
      <c r="H8" s="81">
        <v>6541.83</v>
      </c>
      <c r="I8" s="81">
        <v>11773.43</v>
      </c>
      <c r="J8" s="81">
        <v>15872.33</v>
      </c>
      <c r="K8" s="103"/>
      <c r="L8" s="104"/>
      <c r="M8" s="104"/>
      <c r="N8" s="103"/>
      <c r="O8" s="103"/>
      <c r="P8" s="103"/>
      <c r="Q8" s="104"/>
      <c r="R8" s="109">
        <v>15872.33</v>
      </c>
    </row>
    <row r="9" spans="1:18" ht="17.399999999999999" x14ac:dyDescent="0.35">
      <c r="A9" s="75"/>
      <c r="B9" s="84" t="s">
        <v>6</v>
      </c>
      <c r="C9" s="110"/>
      <c r="D9" s="78"/>
      <c r="E9" s="78"/>
      <c r="F9" s="78"/>
      <c r="G9" s="78"/>
      <c r="H9" s="78"/>
      <c r="I9" s="78"/>
      <c r="J9" s="78"/>
      <c r="K9" s="103"/>
      <c r="L9" s="104"/>
      <c r="M9" s="104"/>
      <c r="N9" s="103"/>
      <c r="O9" s="103"/>
      <c r="P9" s="103"/>
      <c r="Q9" s="104"/>
      <c r="R9" s="111"/>
    </row>
    <row r="10" spans="1:18" ht="17.399999999999999" x14ac:dyDescent="0.35">
      <c r="A10" s="86" t="s">
        <v>7</v>
      </c>
      <c r="B10" s="87" t="s">
        <v>8</v>
      </c>
      <c r="C10" s="110" t="s">
        <v>9</v>
      </c>
      <c r="D10" s="85">
        <v>588.66999999999996</v>
      </c>
      <c r="E10" s="85">
        <v>102.56</v>
      </c>
      <c r="F10" s="85">
        <v>38.49</v>
      </c>
      <c r="G10" s="85">
        <v>245.5</v>
      </c>
      <c r="H10" s="85">
        <v>26.21</v>
      </c>
      <c r="I10" s="85">
        <v>174.63</v>
      </c>
      <c r="J10" s="85">
        <v>1.28</v>
      </c>
      <c r="K10" s="103"/>
      <c r="L10" s="104"/>
      <c r="M10" s="104"/>
      <c r="N10" s="103"/>
      <c r="O10" s="103"/>
      <c r="P10" s="103"/>
      <c r="Q10" s="104"/>
      <c r="R10" s="112">
        <v>1.28</v>
      </c>
    </row>
    <row r="11" spans="1:18" ht="17.399999999999999" x14ac:dyDescent="0.35">
      <c r="A11" s="86"/>
      <c r="B11" s="89" t="s">
        <v>10</v>
      </c>
      <c r="C11" s="74" t="s">
        <v>11</v>
      </c>
      <c r="D11" s="113">
        <v>586.05999999999995</v>
      </c>
      <c r="E11" s="113">
        <v>99.95</v>
      </c>
      <c r="F11" s="113">
        <v>38.49</v>
      </c>
      <c r="G11" s="113">
        <v>245.5</v>
      </c>
      <c r="H11" s="113">
        <v>26.21</v>
      </c>
      <c r="I11" s="113">
        <v>174.63</v>
      </c>
      <c r="J11" s="113">
        <v>1.28</v>
      </c>
      <c r="K11" s="103"/>
      <c r="L11" s="104"/>
      <c r="M11" s="104"/>
      <c r="N11" s="103"/>
      <c r="O11" s="103"/>
      <c r="P11" s="103"/>
      <c r="Q11" s="104"/>
      <c r="R11" s="114">
        <v>1.28</v>
      </c>
    </row>
    <row r="12" spans="1:18" ht="17.399999999999999" x14ac:dyDescent="0.35">
      <c r="A12" s="86" t="s">
        <v>12</v>
      </c>
      <c r="B12" s="87" t="s">
        <v>13</v>
      </c>
      <c r="C12" s="110" t="s">
        <v>14</v>
      </c>
      <c r="D12" s="90">
        <v>4907.79</v>
      </c>
      <c r="E12" s="90">
        <v>2878.28</v>
      </c>
      <c r="F12" s="85">
        <v>764.65</v>
      </c>
      <c r="G12" s="85">
        <v>100.36</v>
      </c>
      <c r="H12" s="85">
        <v>47.9</v>
      </c>
      <c r="I12" s="85">
        <v>164.45</v>
      </c>
      <c r="J12" s="85">
        <v>952.15</v>
      </c>
      <c r="K12" s="103"/>
      <c r="L12" s="104"/>
      <c r="M12" s="104"/>
      <c r="N12" s="103"/>
      <c r="O12" s="103"/>
      <c r="P12" s="103"/>
      <c r="Q12" s="104"/>
      <c r="R12" s="112">
        <v>952.15</v>
      </c>
    </row>
    <row r="13" spans="1:18" ht="17.399999999999999" x14ac:dyDescent="0.35">
      <c r="A13" s="86" t="s">
        <v>15</v>
      </c>
      <c r="B13" s="87" t="s">
        <v>16</v>
      </c>
      <c r="C13" s="110" t="s">
        <v>17</v>
      </c>
      <c r="D13" s="90">
        <v>52041.86</v>
      </c>
      <c r="E13" s="90">
        <v>10410.52</v>
      </c>
      <c r="F13" s="90">
        <v>6061.21</v>
      </c>
      <c r="G13" s="90">
        <v>9478.26</v>
      </c>
      <c r="H13" s="90">
        <v>4074.59</v>
      </c>
      <c r="I13" s="90">
        <v>11239</v>
      </c>
      <c r="J13" s="90">
        <v>10778.28</v>
      </c>
      <c r="K13" s="103"/>
      <c r="L13" s="104"/>
      <c r="M13" s="104"/>
      <c r="N13" s="103"/>
      <c r="O13" s="103"/>
      <c r="P13" s="103"/>
      <c r="Q13" s="104"/>
      <c r="R13" s="115">
        <v>10778.28</v>
      </c>
    </row>
    <row r="14" spans="1:18" ht="17.399999999999999" x14ac:dyDescent="0.35">
      <c r="A14" s="86" t="s">
        <v>18</v>
      </c>
      <c r="B14" s="87" t="s">
        <v>19</v>
      </c>
      <c r="C14" s="110" t="s">
        <v>20</v>
      </c>
      <c r="D14" s="90">
        <v>11778</v>
      </c>
      <c r="E14" s="90">
        <v>11677.51</v>
      </c>
      <c r="F14" s="85">
        <v>100.48</v>
      </c>
      <c r="G14" s="88"/>
      <c r="H14" s="88"/>
      <c r="I14" s="88"/>
      <c r="J14" s="85">
        <v>0.01</v>
      </c>
      <c r="K14" s="103"/>
      <c r="L14" s="104"/>
      <c r="M14" s="104"/>
      <c r="N14" s="103"/>
      <c r="O14" s="103"/>
      <c r="P14" s="103"/>
      <c r="Q14" s="104"/>
      <c r="R14" s="112">
        <v>0.01</v>
      </c>
    </row>
    <row r="15" spans="1:18" ht="17.399999999999999" x14ac:dyDescent="0.35">
      <c r="A15" s="86" t="s">
        <v>21</v>
      </c>
      <c r="B15" s="87" t="s">
        <v>25</v>
      </c>
      <c r="C15" s="110" t="s">
        <v>26</v>
      </c>
      <c r="D15" s="90">
        <v>36271.29</v>
      </c>
      <c r="E15" s="90">
        <v>29281.39</v>
      </c>
      <c r="F15" s="85">
        <v>108.73</v>
      </c>
      <c r="G15" s="85">
        <v>380.68</v>
      </c>
      <c r="H15" s="90">
        <v>2353.31</v>
      </c>
      <c r="I15" s="85">
        <v>21.63</v>
      </c>
      <c r="J15" s="90">
        <v>4125.55</v>
      </c>
      <c r="K15" s="103"/>
      <c r="L15" s="104"/>
      <c r="M15" s="104"/>
      <c r="N15" s="103"/>
      <c r="O15" s="103"/>
      <c r="P15" s="103"/>
      <c r="Q15" s="104"/>
      <c r="R15" s="115">
        <v>4125.55</v>
      </c>
    </row>
    <row r="16" spans="1:18" ht="33.6" x14ac:dyDescent="0.35">
      <c r="A16" s="86"/>
      <c r="B16" s="84" t="s">
        <v>156</v>
      </c>
      <c r="C16" s="74" t="s">
        <v>28</v>
      </c>
      <c r="D16" s="91">
        <v>28236.31</v>
      </c>
      <c r="E16" s="91">
        <v>24246.97</v>
      </c>
      <c r="F16" s="113">
        <v>22.97</v>
      </c>
      <c r="G16" s="113">
        <v>294.81</v>
      </c>
      <c r="H16" s="91">
        <v>1632.61</v>
      </c>
      <c r="I16" s="113">
        <v>14.65</v>
      </c>
      <c r="J16" s="91">
        <v>2024.3</v>
      </c>
      <c r="K16" s="103"/>
      <c r="L16" s="104"/>
      <c r="M16" s="104"/>
      <c r="N16" s="103"/>
      <c r="O16" s="103"/>
      <c r="P16" s="103"/>
      <c r="Q16" s="104"/>
      <c r="R16" s="116">
        <v>2024.3</v>
      </c>
    </row>
    <row r="17" spans="1:18" ht="17.399999999999999" x14ac:dyDescent="0.35">
      <c r="A17" s="86" t="s">
        <v>24</v>
      </c>
      <c r="B17" s="87" t="s">
        <v>157</v>
      </c>
      <c r="C17" s="110" t="s">
        <v>31</v>
      </c>
      <c r="D17" s="85">
        <v>315.79000000000002</v>
      </c>
      <c r="E17" s="85">
        <v>17.22</v>
      </c>
      <c r="F17" s="85">
        <v>137.21</v>
      </c>
      <c r="G17" s="85">
        <v>21.04</v>
      </c>
      <c r="H17" s="85">
        <v>5.97</v>
      </c>
      <c r="I17" s="85">
        <v>129.28</v>
      </c>
      <c r="J17" s="85">
        <v>5.07</v>
      </c>
      <c r="K17" s="103"/>
      <c r="L17" s="104"/>
      <c r="M17" s="104"/>
      <c r="N17" s="103"/>
      <c r="O17" s="103"/>
      <c r="P17" s="103"/>
      <c r="Q17" s="104"/>
      <c r="R17" s="112">
        <v>5.07</v>
      </c>
    </row>
    <row r="18" spans="1:18" ht="17.399999999999999" x14ac:dyDescent="0.35">
      <c r="A18" s="86" t="s">
        <v>29</v>
      </c>
      <c r="B18" s="87" t="s">
        <v>33</v>
      </c>
      <c r="C18" s="110" t="s">
        <v>34</v>
      </c>
      <c r="D18" s="85">
        <v>279.31</v>
      </c>
      <c r="E18" s="85">
        <v>27.09</v>
      </c>
      <c r="F18" s="85">
        <v>81.349999999999994</v>
      </c>
      <c r="G18" s="85">
        <v>82.59</v>
      </c>
      <c r="H18" s="85">
        <v>33.85</v>
      </c>
      <c r="I18" s="85">
        <v>44.44</v>
      </c>
      <c r="J18" s="85">
        <v>9.99</v>
      </c>
      <c r="K18" s="103"/>
      <c r="L18" s="104"/>
      <c r="M18" s="104"/>
      <c r="N18" s="103"/>
      <c r="O18" s="103"/>
      <c r="P18" s="103"/>
      <c r="Q18" s="104"/>
      <c r="R18" s="112">
        <v>9.99</v>
      </c>
    </row>
    <row r="19" spans="1:18" ht="17.399999999999999" x14ac:dyDescent="0.35">
      <c r="A19" s="79">
        <v>2</v>
      </c>
      <c r="B19" s="80" t="s">
        <v>35</v>
      </c>
      <c r="C19" s="108" t="s">
        <v>36</v>
      </c>
      <c r="D19" s="81">
        <v>5348.27</v>
      </c>
      <c r="E19" s="81">
        <v>1163.98</v>
      </c>
      <c r="F19" s="81">
        <v>1049.6300000000001</v>
      </c>
      <c r="G19" s="82">
        <v>910.28</v>
      </c>
      <c r="H19" s="82">
        <v>464.07</v>
      </c>
      <c r="I19" s="82">
        <v>931.36</v>
      </c>
      <c r="J19" s="82">
        <v>828.95</v>
      </c>
      <c r="K19" s="103"/>
      <c r="L19" s="104"/>
      <c r="M19" s="104"/>
      <c r="N19" s="103"/>
      <c r="O19" s="103"/>
      <c r="P19" s="103"/>
      <c r="Q19" s="104"/>
      <c r="R19" s="117">
        <v>828.95</v>
      </c>
    </row>
    <row r="20" spans="1:18" ht="17.399999999999999" x14ac:dyDescent="0.35">
      <c r="A20" s="92"/>
      <c r="B20" s="89" t="s">
        <v>6</v>
      </c>
      <c r="C20" s="77"/>
      <c r="D20" s="78"/>
      <c r="E20" s="78"/>
      <c r="F20" s="78"/>
      <c r="G20" s="78"/>
      <c r="H20" s="78"/>
      <c r="I20" s="78"/>
      <c r="J20" s="78"/>
      <c r="K20" s="103"/>
      <c r="L20" s="104"/>
      <c r="M20" s="104"/>
      <c r="N20" s="103"/>
      <c r="O20" s="103"/>
      <c r="P20" s="103"/>
      <c r="Q20" s="104"/>
      <c r="R20" s="111"/>
    </row>
    <row r="21" spans="1:18" ht="17.399999999999999" x14ac:dyDescent="0.35">
      <c r="A21" s="86" t="s">
        <v>37</v>
      </c>
      <c r="B21" s="87" t="s">
        <v>38</v>
      </c>
      <c r="C21" s="110" t="s">
        <v>39</v>
      </c>
      <c r="D21" s="85">
        <v>458.84</v>
      </c>
      <c r="E21" s="85">
        <v>150.22</v>
      </c>
      <c r="F21" s="85">
        <v>239.28</v>
      </c>
      <c r="G21" s="88"/>
      <c r="H21" s="85">
        <v>52.28</v>
      </c>
      <c r="I21" s="85">
        <v>2.91</v>
      </c>
      <c r="J21" s="85">
        <v>14.15</v>
      </c>
      <c r="K21" s="103"/>
      <c r="L21" s="104"/>
      <c r="M21" s="104"/>
      <c r="N21" s="103"/>
      <c r="O21" s="103"/>
      <c r="P21" s="103"/>
      <c r="Q21" s="104"/>
      <c r="R21" s="112">
        <v>14.15</v>
      </c>
    </row>
    <row r="22" spans="1:18" ht="17.399999999999999" x14ac:dyDescent="0.35">
      <c r="A22" s="86" t="s">
        <v>40</v>
      </c>
      <c r="B22" s="87" t="s">
        <v>41</v>
      </c>
      <c r="C22" s="110" t="s">
        <v>42</v>
      </c>
      <c r="D22" s="85">
        <v>4.0199999999999996</v>
      </c>
      <c r="E22" s="85">
        <v>0.2</v>
      </c>
      <c r="F22" s="85">
        <v>3.29</v>
      </c>
      <c r="G22" s="88"/>
      <c r="H22" s="88"/>
      <c r="I22" s="88"/>
      <c r="J22" s="85">
        <v>0.53</v>
      </c>
      <c r="K22" s="103"/>
      <c r="L22" s="104"/>
      <c r="M22" s="104"/>
      <c r="N22" s="103"/>
      <c r="O22" s="103"/>
      <c r="P22" s="103"/>
      <c r="Q22" s="104"/>
      <c r="R22" s="112">
        <v>0.53</v>
      </c>
    </row>
    <row r="23" spans="1:18" ht="17.399999999999999" x14ac:dyDescent="0.35">
      <c r="A23" s="86" t="s">
        <v>43</v>
      </c>
      <c r="B23" s="87" t="s">
        <v>50</v>
      </c>
      <c r="C23" s="110" t="s">
        <v>51</v>
      </c>
      <c r="D23" s="85">
        <v>14.27</v>
      </c>
      <c r="E23" s="85">
        <v>1.28</v>
      </c>
      <c r="F23" s="85">
        <v>9.49</v>
      </c>
      <c r="G23" s="85">
        <v>1.1000000000000001</v>
      </c>
      <c r="H23" s="85">
        <v>0.61</v>
      </c>
      <c r="I23" s="85">
        <v>1.32</v>
      </c>
      <c r="J23" s="85">
        <v>0.47</v>
      </c>
      <c r="K23" s="103"/>
      <c r="L23" s="104"/>
      <c r="M23" s="104"/>
      <c r="N23" s="103"/>
      <c r="O23" s="103"/>
      <c r="P23" s="103"/>
      <c r="Q23" s="104"/>
      <c r="R23" s="112">
        <v>0.47</v>
      </c>
    </row>
    <row r="24" spans="1:18" ht="17.399999999999999" x14ac:dyDescent="0.35">
      <c r="A24" s="86" t="s">
        <v>46</v>
      </c>
      <c r="B24" s="87" t="s">
        <v>53</v>
      </c>
      <c r="C24" s="110" t="s">
        <v>54</v>
      </c>
      <c r="D24" s="85">
        <v>53.16</v>
      </c>
      <c r="E24" s="85">
        <v>6.95</v>
      </c>
      <c r="F24" s="85">
        <v>3.76</v>
      </c>
      <c r="G24" s="85">
        <v>14.17</v>
      </c>
      <c r="H24" s="85">
        <v>9.7799999999999994</v>
      </c>
      <c r="I24" s="85">
        <v>9.2200000000000006</v>
      </c>
      <c r="J24" s="85">
        <v>9.2799999999999994</v>
      </c>
      <c r="K24" s="103"/>
      <c r="L24" s="104"/>
      <c r="M24" s="104"/>
      <c r="N24" s="103"/>
      <c r="O24" s="103"/>
      <c r="P24" s="103"/>
      <c r="Q24" s="104"/>
      <c r="R24" s="112">
        <v>9.2799999999999994</v>
      </c>
    </row>
    <row r="25" spans="1:18" ht="33.6" x14ac:dyDescent="0.35">
      <c r="A25" s="86" t="s">
        <v>49</v>
      </c>
      <c r="B25" s="87" t="s">
        <v>134</v>
      </c>
      <c r="C25" s="110" t="s">
        <v>59</v>
      </c>
      <c r="D25" s="85">
        <v>28.31</v>
      </c>
      <c r="E25" s="85">
        <v>5.17</v>
      </c>
      <c r="F25" s="85">
        <v>9.17</v>
      </c>
      <c r="G25" s="88"/>
      <c r="H25" s="88"/>
      <c r="I25" s="88"/>
      <c r="J25" s="85">
        <v>13.97</v>
      </c>
      <c r="K25" s="103"/>
      <c r="L25" s="104"/>
      <c r="M25" s="104"/>
      <c r="N25" s="103"/>
      <c r="O25" s="103"/>
      <c r="P25" s="103"/>
      <c r="Q25" s="104"/>
      <c r="R25" s="112">
        <v>13.97</v>
      </c>
    </row>
    <row r="26" spans="1:18" ht="33.6" x14ac:dyDescent="0.35">
      <c r="A26" s="86" t="s">
        <v>52</v>
      </c>
      <c r="B26" s="87" t="s">
        <v>158</v>
      </c>
      <c r="C26" s="110" t="s">
        <v>62</v>
      </c>
      <c r="D26" s="90">
        <v>1758.8</v>
      </c>
      <c r="E26" s="85">
        <v>474.16</v>
      </c>
      <c r="F26" s="85">
        <v>381.58</v>
      </c>
      <c r="G26" s="85">
        <v>217.89</v>
      </c>
      <c r="H26" s="85">
        <v>133.36000000000001</v>
      </c>
      <c r="I26" s="85">
        <v>240.04</v>
      </c>
      <c r="J26" s="85">
        <v>311.77</v>
      </c>
      <c r="K26" s="103"/>
      <c r="L26" s="104"/>
      <c r="M26" s="104"/>
      <c r="N26" s="103"/>
      <c r="O26" s="103"/>
      <c r="P26" s="103"/>
      <c r="Q26" s="104"/>
      <c r="R26" s="112">
        <v>311.77</v>
      </c>
    </row>
    <row r="27" spans="1:18" ht="17.399999999999999" x14ac:dyDescent="0.35">
      <c r="A27" s="86"/>
      <c r="B27" s="89" t="s">
        <v>6</v>
      </c>
      <c r="C27" s="110"/>
      <c r="D27" s="88"/>
      <c r="E27" s="88"/>
      <c r="F27" s="88"/>
      <c r="G27" s="88"/>
      <c r="H27" s="88"/>
      <c r="I27" s="88"/>
      <c r="J27" s="88"/>
      <c r="K27" s="103"/>
      <c r="L27" s="104"/>
      <c r="M27" s="104"/>
      <c r="N27" s="103"/>
      <c r="O27" s="103"/>
      <c r="P27" s="103"/>
      <c r="Q27" s="104"/>
      <c r="R27" s="118"/>
    </row>
    <row r="28" spans="1:18" ht="17.399999999999999" x14ac:dyDescent="0.35">
      <c r="A28" s="86" t="s">
        <v>159</v>
      </c>
      <c r="B28" s="87" t="s">
        <v>63</v>
      </c>
      <c r="C28" s="110" t="s">
        <v>64</v>
      </c>
      <c r="D28" s="90">
        <v>1085.4000000000001</v>
      </c>
      <c r="E28" s="85">
        <v>300.95999999999998</v>
      </c>
      <c r="F28" s="85">
        <v>188.76</v>
      </c>
      <c r="G28" s="85">
        <v>141.36000000000001</v>
      </c>
      <c r="H28" s="85">
        <v>82.38</v>
      </c>
      <c r="I28" s="85">
        <v>171.07</v>
      </c>
      <c r="J28" s="85">
        <v>200.87</v>
      </c>
      <c r="K28" s="103"/>
      <c r="L28" s="104"/>
      <c r="M28" s="104"/>
      <c r="N28" s="103"/>
      <c r="O28" s="103"/>
      <c r="P28" s="103"/>
      <c r="Q28" s="104"/>
      <c r="R28" s="112">
        <v>200.87</v>
      </c>
    </row>
    <row r="29" spans="1:18" ht="17.399999999999999" x14ac:dyDescent="0.35">
      <c r="A29" s="86" t="s">
        <v>159</v>
      </c>
      <c r="B29" s="87" t="s">
        <v>160</v>
      </c>
      <c r="C29" s="110" t="s">
        <v>66</v>
      </c>
      <c r="D29" s="85">
        <v>392.44</v>
      </c>
      <c r="E29" s="85">
        <v>133.01</v>
      </c>
      <c r="F29" s="85">
        <v>143.13</v>
      </c>
      <c r="G29" s="85">
        <v>32.76</v>
      </c>
      <c r="H29" s="88"/>
      <c r="I29" s="85">
        <v>2.81</v>
      </c>
      <c r="J29" s="85">
        <v>80.73</v>
      </c>
      <c r="K29" s="103"/>
      <c r="L29" s="104"/>
      <c r="M29" s="104"/>
      <c r="N29" s="103"/>
      <c r="O29" s="103"/>
      <c r="P29" s="103"/>
      <c r="Q29" s="104"/>
      <c r="R29" s="112">
        <v>80.73</v>
      </c>
    </row>
    <row r="30" spans="1:18" ht="17.399999999999999" x14ac:dyDescent="0.35">
      <c r="A30" s="86" t="s">
        <v>159</v>
      </c>
      <c r="B30" s="87" t="s">
        <v>67</v>
      </c>
      <c r="C30" s="110" t="s">
        <v>68</v>
      </c>
      <c r="D30" s="85">
        <v>0.28999999999999998</v>
      </c>
      <c r="E30" s="85">
        <v>0.13</v>
      </c>
      <c r="F30" s="88"/>
      <c r="G30" s="88"/>
      <c r="H30" s="88"/>
      <c r="I30" s="85">
        <v>0.16</v>
      </c>
      <c r="J30" s="88"/>
      <c r="K30" s="103"/>
      <c r="L30" s="104"/>
      <c r="M30" s="104"/>
      <c r="N30" s="103"/>
      <c r="O30" s="103"/>
      <c r="P30" s="103"/>
      <c r="Q30" s="104"/>
      <c r="R30" s="118"/>
    </row>
    <row r="31" spans="1:18" ht="17.399999999999999" x14ac:dyDescent="0.35">
      <c r="A31" s="86" t="s">
        <v>159</v>
      </c>
      <c r="B31" s="87" t="s">
        <v>69</v>
      </c>
      <c r="C31" s="110" t="s">
        <v>70</v>
      </c>
      <c r="D31" s="85">
        <v>10.91</v>
      </c>
      <c r="E31" s="85">
        <v>1.57</v>
      </c>
      <c r="F31" s="85">
        <v>6.64</v>
      </c>
      <c r="G31" s="85">
        <v>1.0900000000000001</v>
      </c>
      <c r="H31" s="85">
        <v>0.25</v>
      </c>
      <c r="I31" s="85">
        <v>0.71</v>
      </c>
      <c r="J31" s="85">
        <v>0.65</v>
      </c>
      <c r="K31" s="103"/>
      <c r="L31" s="104"/>
      <c r="M31" s="104"/>
      <c r="N31" s="103"/>
      <c r="O31" s="103"/>
      <c r="P31" s="103"/>
      <c r="Q31" s="104"/>
      <c r="R31" s="112">
        <v>0.65</v>
      </c>
    </row>
    <row r="32" spans="1:18" ht="33.6" x14ac:dyDescent="0.35">
      <c r="A32" s="86" t="s">
        <v>159</v>
      </c>
      <c r="B32" s="87" t="s">
        <v>71</v>
      </c>
      <c r="C32" s="110" t="s">
        <v>72</v>
      </c>
      <c r="D32" s="85">
        <v>44.14</v>
      </c>
      <c r="E32" s="85">
        <v>5</v>
      </c>
      <c r="F32" s="85">
        <v>12.6</v>
      </c>
      <c r="G32" s="85">
        <v>4.03</v>
      </c>
      <c r="H32" s="85">
        <v>4.08</v>
      </c>
      <c r="I32" s="85">
        <v>8.2200000000000006</v>
      </c>
      <c r="J32" s="85">
        <v>10.210000000000001</v>
      </c>
      <c r="K32" s="103"/>
      <c r="L32" s="104"/>
      <c r="M32" s="104"/>
      <c r="N32" s="103"/>
      <c r="O32" s="103"/>
      <c r="P32" s="103"/>
      <c r="Q32" s="104"/>
      <c r="R32" s="112">
        <v>10.210000000000001</v>
      </c>
    </row>
    <row r="33" spans="1:18" ht="17.399999999999999" x14ac:dyDescent="0.35">
      <c r="A33" s="86" t="s">
        <v>159</v>
      </c>
      <c r="B33" s="87" t="s">
        <v>73</v>
      </c>
      <c r="C33" s="110" t="s">
        <v>74</v>
      </c>
      <c r="D33" s="85">
        <v>9.58</v>
      </c>
      <c r="E33" s="85">
        <v>2.2200000000000002</v>
      </c>
      <c r="F33" s="85">
        <v>2.92</v>
      </c>
      <c r="G33" s="85">
        <v>0.6</v>
      </c>
      <c r="H33" s="85">
        <v>0.89</v>
      </c>
      <c r="I33" s="85">
        <v>2.15</v>
      </c>
      <c r="J33" s="85">
        <v>0.8</v>
      </c>
      <c r="K33" s="103"/>
      <c r="L33" s="104"/>
      <c r="M33" s="104"/>
      <c r="N33" s="103"/>
      <c r="O33" s="103"/>
      <c r="P33" s="103"/>
      <c r="Q33" s="104"/>
      <c r="R33" s="112">
        <v>0.8</v>
      </c>
    </row>
    <row r="34" spans="1:18" ht="17.399999999999999" x14ac:dyDescent="0.35">
      <c r="A34" s="86" t="s">
        <v>159</v>
      </c>
      <c r="B34" s="87" t="s">
        <v>75</v>
      </c>
      <c r="C34" s="110" t="s">
        <v>76</v>
      </c>
      <c r="D34" s="85">
        <v>12.12</v>
      </c>
      <c r="E34" s="85">
        <v>0.4</v>
      </c>
      <c r="F34" s="85">
        <v>0.3</v>
      </c>
      <c r="G34" s="85">
        <v>0.3</v>
      </c>
      <c r="H34" s="85">
        <v>7.3</v>
      </c>
      <c r="I34" s="85">
        <v>3.13</v>
      </c>
      <c r="J34" s="85">
        <v>0.69</v>
      </c>
      <c r="K34" s="103"/>
      <c r="L34" s="104"/>
      <c r="M34" s="104"/>
      <c r="N34" s="103"/>
      <c r="O34" s="103"/>
      <c r="P34" s="103"/>
      <c r="Q34" s="104"/>
      <c r="R34" s="112">
        <v>0.69</v>
      </c>
    </row>
    <row r="35" spans="1:18" ht="17.399999999999999" x14ac:dyDescent="0.35">
      <c r="A35" s="86" t="s">
        <v>159</v>
      </c>
      <c r="B35" s="87" t="s">
        <v>77</v>
      </c>
      <c r="C35" s="96" t="s">
        <v>78</v>
      </c>
      <c r="D35" s="85">
        <v>0.7</v>
      </c>
      <c r="E35" s="85">
        <v>0.06</v>
      </c>
      <c r="F35" s="85">
        <v>0.54</v>
      </c>
      <c r="G35" s="85">
        <v>0.02</v>
      </c>
      <c r="H35" s="85">
        <v>0.03</v>
      </c>
      <c r="I35" s="85">
        <v>0.03</v>
      </c>
      <c r="J35" s="85">
        <v>0.02</v>
      </c>
      <c r="K35" s="103"/>
      <c r="L35" s="104"/>
      <c r="M35" s="104"/>
      <c r="N35" s="103"/>
      <c r="O35" s="103"/>
      <c r="P35" s="103"/>
      <c r="Q35" s="104"/>
      <c r="R35" s="112">
        <v>0.02</v>
      </c>
    </row>
    <row r="36" spans="1:18" ht="17.399999999999999" x14ac:dyDescent="0.35">
      <c r="A36" s="86" t="s">
        <v>159</v>
      </c>
      <c r="B36" s="87" t="s">
        <v>81</v>
      </c>
      <c r="C36" s="110" t="s">
        <v>82</v>
      </c>
      <c r="D36" s="85">
        <v>5.9</v>
      </c>
      <c r="E36" s="85">
        <v>2.97</v>
      </c>
      <c r="F36" s="85">
        <v>2.83</v>
      </c>
      <c r="G36" s="88"/>
      <c r="H36" s="88"/>
      <c r="I36" s="88"/>
      <c r="J36" s="85">
        <v>0.1</v>
      </c>
      <c r="K36" s="103"/>
      <c r="L36" s="104"/>
      <c r="M36" s="104"/>
      <c r="N36" s="103"/>
      <c r="O36" s="103"/>
      <c r="P36" s="103"/>
      <c r="Q36" s="104"/>
      <c r="R36" s="112">
        <v>0.1</v>
      </c>
    </row>
    <row r="37" spans="1:18" ht="17.399999999999999" x14ac:dyDescent="0.35">
      <c r="A37" s="86" t="s">
        <v>159</v>
      </c>
      <c r="B37" s="87" t="s">
        <v>83</v>
      </c>
      <c r="C37" s="110" t="s">
        <v>84</v>
      </c>
      <c r="D37" s="85">
        <v>21.1</v>
      </c>
      <c r="E37" s="85">
        <v>0.48</v>
      </c>
      <c r="F37" s="88"/>
      <c r="G37" s="85">
        <v>0.53</v>
      </c>
      <c r="H37" s="85">
        <v>19.77</v>
      </c>
      <c r="I37" s="85">
        <v>0.32</v>
      </c>
      <c r="J37" s="88"/>
      <c r="K37" s="103"/>
      <c r="L37" s="104"/>
      <c r="M37" s="104"/>
      <c r="N37" s="103"/>
      <c r="O37" s="103"/>
      <c r="P37" s="103"/>
      <c r="Q37" s="104"/>
      <c r="R37" s="118"/>
    </row>
    <row r="38" spans="1:18" ht="17.399999999999999" x14ac:dyDescent="0.35">
      <c r="A38" s="86" t="s">
        <v>159</v>
      </c>
      <c r="B38" s="87" t="s">
        <v>85</v>
      </c>
      <c r="C38" s="110" t="s">
        <v>86</v>
      </c>
      <c r="D38" s="85">
        <v>11.61</v>
      </c>
      <c r="E38" s="85">
        <v>1.5</v>
      </c>
      <c r="F38" s="85">
        <v>1.27</v>
      </c>
      <c r="G38" s="85">
        <v>3.17</v>
      </c>
      <c r="H38" s="85">
        <v>1.07</v>
      </c>
      <c r="I38" s="85">
        <v>3.48</v>
      </c>
      <c r="J38" s="85">
        <v>1.1200000000000001</v>
      </c>
      <c r="K38" s="103"/>
      <c r="L38" s="104"/>
      <c r="M38" s="104"/>
      <c r="N38" s="103"/>
      <c r="O38" s="103"/>
      <c r="P38" s="103"/>
      <c r="Q38" s="104"/>
      <c r="R38" s="112">
        <v>1.1200000000000001</v>
      </c>
    </row>
    <row r="39" spans="1:18" ht="33.6" x14ac:dyDescent="0.35">
      <c r="A39" s="86" t="s">
        <v>159</v>
      </c>
      <c r="B39" s="87" t="s">
        <v>87</v>
      </c>
      <c r="C39" s="110" t="s">
        <v>88</v>
      </c>
      <c r="D39" s="85">
        <v>117.15</v>
      </c>
      <c r="E39" s="85">
        <v>24.92</v>
      </c>
      <c r="F39" s="85">
        <v>19.440000000000001</v>
      </c>
      <c r="G39" s="85">
        <v>15.6</v>
      </c>
      <c r="H39" s="85">
        <v>15.94</v>
      </c>
      <c r="I39" s="85">
        <v>27.18</v>
      </c>
      <c r="J39" s="85">
        <v>14.07</v>
      </c>
      <c r="K39" s="103"/>
      <c r="L39" s="104"/>
      <c r="M39" s="104"/>
      <c r="N39" s="103"/>
      <c r="O39" s="103"/>
      <c r="P39" s="103"/>
      <c r="Q39" s="104"/>
      <c r="R39" s="112">
        <v>14.07</v>
      </c>
    </row>
    <row r="40" spans="1:18" ht="17.399999999999999" x14ac:dyDescent="0.35">
      <c r="A40" s="86" t="s">
        <v>159</v>
      </c>
      <c r="B40" s="87" t="s">
        <v>91</v>
      </c>
      <c r="C40" s="110" t="s">
        <v>92</v>
      </c>
      <c r="D40" s="85">
        <v>37.82</v>
      </c>
      <c r="E40" s="88"/>
      <c r="F40" s="88"/>
      <c r="G40" s="85">
        <v>17.04</v>
      </c>
      <c r="H40" s="88"/>
      <c r="I40" s="85">
        <v>20.78</v>
      </c>
      <c r="J40" s="88"/>
      <c r="K40" s="103"/>
      <c r="L40" s="104"/>
      <c r="M40" s="104"/>
      <c r="N40" s="103"/>
      <c r="O40" s="103"/>
      <c r="P40" s="103"/>
      <c r="Q40" s="104"/>
      <c r="R40" s="118"/>
    </row>
    <row r="41" spans="1:18" ht="17.399999999999999" x14ac:dyDescent="0.35">
      <c r="A41" s="86" t="s">
        <v>159</v>
      </c>
      <c r="B41" s="87" t="s">
        <v>93</v>
      </c>
      <c r="C41" s="110" t="s">
        <v>94</v>
      </c>
      <c r="D41" s="85">
        <v>9.64</v>
      </c>
      <c r="E41" s="85">
        <v>0.94</v>
      </c>
      <c r="F41" s="85">
        <v>3.15</v>
      </c>
      <c r="G41" s="85">
        <v>1.39</v>
      </c>
      <c r="H41" s="85">
        <v>1.65</v>
      </c>
      <c r="I41" s="88"/>
      <c r="J41" s="85">
        <v>2.5099999999999998</v>
      </c>
      <c r="K41" s="103"/>
      <c r="L41" s="104"/>
      <c r="M41" s="104"/>
      <c r="N41" s="103"/>
      <c r="O41" s="103"/>
      <c r="P41" s="103"/>
      <c r="Q41" s="104"/>
      <c r="R41" s="112">
        <v>2.5099999999999998</v>
      </c>
    </row>
    <row r="42" spans="1:18" ht="17.399999999999999" x14ac:dyDescent="0.35">
      <c r="A42" s="86" t="s">
        <v>55</v>
      </c>
      <c r="B42" s="87" t="s">
        <v>99</v>
      </c>
      <c r="C42" s="110" t="s">
        <v>100</v>
      </c>
      <c r="D42" s="85">
        <v>14.56</v>
      </c>
      <c r="E42" s="85">
        <v>1.86</v>
      </c>
      <c r="F42" s="85">
        <v>5.64</v>
      </c>
      <c r="G42" s="85">
        <v>1.73</v>
      </c>
      <c r="H42" s="85">
        <v>1.27</v>
      </c>
      <c r="I42" s="85">
        <v>1.58</v>
      </c>
      <c r="J42" s="85">
        <v>2.48</v>
      </c>
      <c r="K42" s="103"/>
      <c r="L42" s="104"/>
      <c r="M42" s="104"/>
      <c r="N42" s="103"/>
      <c r="O42" s="103"/>
      <c r="P42" s="103"/>
      <c r="Q42" s="104"/>
      <c r="R42" s="112">
        <v>2.48</v>
      </c>
    </row>
    <row r="43" spans="1:18" ht="17.399999999999999" x14ac:dyDescent="0.35">
      <c r="A43" s="86" t="s">
        <v>58</v>
      </c>
      <c r="B43" s="87" t="s">
        <v>102</v>
      </c>
      <c r="C43" s="110" t="s">
        <v>103</v>
      </c>
      <c r="D43" s="85">
        <v>1.25</v>
      </c>
      <c r="E43" s="88"/>
      <c r="F43" s="85">
        <v>1.25</v>
      </c>
      <c r="G43" s="88"/>
      <c r="H43" s="88"/>
      <c r="I43" s="88"/>
      <c r="J43" s="88"/>
      <c r="K43" s="103"/>
      <c r="L43" s="104"/>
      <c r="M43" s="104"/>
      <c r="N43" s="103"/>
      <c r="O43" s="103"/>
      <c r="P43" s="103"/>
      <c r="Q43" s="104"/>
      <c r="R43" s="118"/>
    </row>
    <row r="44" spans="1:18" ht="17.399999999999999" x14ac:dyDescent="0.35">
      <c r="A44" s="86" t="s">
        <v>60</v>
      </c>
      <c r="B44" s="87" t="s">
        <v>105</v>
      </c>
      <c r="C44" s="110" t="s">
        <v>106</v>
      </c>
      <c r="D44" s="85">
        <v>424.52</v>
      </c>
      <c r="E44" s="85">
        <v>60.71</v>
      </c>
      <c r="F44" s="85">
        <v>105.7</v>
      </c>
      <c r="G44" s="85">
        <v>44.17</v>
      </c>
      <c r="H44" s="85">
        <v>36.17</v>
      </c>
      <c r="I44" s="85">
        <v>83.44</v>
      </c>
      <c r="J44" s="85">
        <v>94.33</v>
      </c>
      <c r="K44" s="103"/>
      <c r="L44" s="104"/>
      <c r="M44" s="104"/>
      <c r="N44" s="103"/>
      <c r="O44" s="103"/>
      <c r="P44" s="103"/>
      <c r="Q44" s="104"/>
      <c r="R44" s="112">
        <v>94.33</v>
      </c>
    </row>
    <row r="45" spans="1:18" ht="17.399999999999999" x14ac:dyDescent="0.35">
      <c r="A45" s="86" t="s">
        <v>95</v>
      </c>
      <c r="B45" s="87" t="s">
        <v>111</v>
      </c>
      <c r="C45" s="110" t="s">
        <v>112</v>
      </c>
      <c r="D45" s="85">
        <v>34.49</v>
      </c>
      <c r="E45" s="85">
        <v>3.9</v>
      </c>
      <c r="F45" s="85">
        <v>25.22</v>
      </c>
      <c r="G45" s="85">
        <v>1.96</v>
      </c>
      <c r="H45" s="85">
        <v>2.08</v>
      </c>
      <c r="I45" s="85">
        <v>0.54</v>
      </c>
      <c r="J45" s="85">
        <v>0.79</v>
      </c>
      <c r="K45" s="103"/>
      <c r="L45" s="104"/>
      <c r="M45" s="104"/>
      <c r="N45" s="103"/>
      <c r="O45" s="103"/>
      <c r="P45" s="103"/>
      <c r="Q45" s="104"/>
      <c r="R45" s="112">
        <v>0.79</v>
      </c>
    </row>
    <row r="46" spans="1:18" ht="33.6" x14ac:dyDescent="0.35">
      <c r="A46" s="86" t="s">
        <v>98</v>
      </c>
      <c r="B46" s="87" t="s">
        <v>114</v>
      </c>
      <c r="C46" s="110" t="s">
        <v>115</v>
      </c>
      <c r="D46" s="85">
        <v>5.37</v>
      </c>
      <c r="E46" s="85">
        <v>3.24</v>
      </c>
      <c r="F46" s="85">
        <v>0.25</v>
      </c>
      <c r="G46" s="88"/>
      <c r="H46" s="88"/>
      <c r="I46" s="88"/>
      <c r="J46" s="85">
        <v>1.88</v>
      </c>
      <c r="K46" s="103"/>
      <c r="L46" s="104"/>
      <c r="M46" s="104"/>
      <c r="N46" s="103"/>
      <c r="O46" s="103"/>
      <c r="P46" s="103"/>
      <c r="Q46" s="104"/>
      <c r="R46" s="112">
        <v>1.88</v>
      </c>
    </row>
    <row r="47" spans="1:18" ht="17.399999999999999" x14ac:dyDescent="0.35">
      <c r="A47" s="86" t="s">
        <v>101</v>
      </c>
      <c r="B47" s="87" t="s">
        <v>120</v>
      </c>
      <c r="C47" s="110" t="s">
        <v>121</v>
      </c>
      <c r="D47" s="85">
        <v>0.09</v>
      </c>
      <c r="E47" s="88"/>
      <c r="F47" s="88"/>
      <c r="G47" s="88"/>
      <c r="H47" s="85">
        <v>0.09</v>
      </c>
      <c r="I47" s="88"/>
      <c r="J47" s="88"/>
      <c r="K47" s="103"/>
      <c r="L47" s="104"/>
      <c r="M47" s="104"/>
      <c r="N47" s="103"/>
      <c r="O47" s="103"/>
      <c r="P47" s="103"/>
      <c r="Q47" s="104"/>
      <c r="R47" s="118"/>
    </row>
    <row r="48" spans="1:18" ht="17.399999999999999" x14ac:dyDescent="0.35">
      <c r="A48" s="86" t="s">
        <v>104</v>
      </c>
      <c r="B48" s="87" t="s">
        <v>161</v>
      </c>
      <c r="C48" s="110" t="s">
        <v>124</v>
      </c>
      <c r="D48" s="90">
        <v>2287.84</v>
      </c>
      <c r="E48" s="85">
        <v>432.49</v>
      </c>
      <c r="F48" s="85">
        <v>248.6</v>
      </c>
      <c r="G48" s="85">
        <v>484.91</v>
      </c>
      <c r="H48" s="85">
        <v>192.18</v>
      </c>
      <c r="I48" s="85">
        <v>553.65</v>
      </c>
      <c r="J48" s="85">
        <v>376.01</v>
      </c>
      <c r="K48" s="103"/>
      <c r="L48" s="104"/>
      <c r="M48" s="104"/>
      <c r="N48" s="103"/>
      <c r="O48" s="103"/>
      <c r="P48" s="103"/>
      <c r="Q48" s="104"/>
      <c r="R48" s="112">
        <v>376.01</v>
      </c>
    </row>
    <row r="49" spans="1:18" ht="17.399999999999999" x14ac:dyDescent="0.35">
      <c r="A49" s="86" t="s">
        <v>107</v>
      </c>
      <c r="B49" s="87" t="s">
        <v>126</v>
      </c>
      <c r="C49" s="110" t="s">
        <v>127</v>
      </c>
      <c r="D49" s="85">
        <v>262.75</v>
      </c>
      <c r="E49" s="85">
        <v>23.8</v>
      </c>
      <c r="F49" s="85">
        <v>16.399999999999999</v>
      </c>
      <c r="G49" s="85">
        <v>144.35</v>
      </c>
      <c r="H49" s="85">
        <v>36.25</v>
      </c>
      <c r="I49" s="85">
        <v>38.659999999999997</v>
      </c>
      <c r="J49" s="85">
        <v>3.29</v>
      </c>
      <c r="K49" s="103"/>
      <c r="L49" s="104"/>
      <c r="M49" s="104"/>
      <c r="N49" s="103"/>
      <c r="O49" s="103"/>
      <c r="P49" s="103"/>
      <c r="Q49" s="104"/>
      <c r="R49" s="112">
        <v>3.29</v>
      </c>
    </row>
    <row r="50" spans="1:18" ht="17.399999999999999" x14ac:dyDescent="0.35">
      <c r="A50" s="79">
        <v>3</v>
      </c>
      <c r="B50" s="80" t="s">
        <v>131</v>
      </c>
      <c r="C50" s="108" t="s">
        <v>132</v>
      </c>
      <c r="D50" s="82">
        <v>363.44</v>
      </c>
      <c r="E50" s="82">
        <v>319.91000000000003</v>
      </c>
      <c r="F50" s="82">
        <v>7.18</v>
      </c>
      <c r="G50" s="82">
        <v>0.94</v>
      </c>
      <c r="H50" s="82">
        <v>23.63</v>
      </c>
      <c r="I50" s="83"/>
      <c r="J50" s="82">
        <v>11.78</v>
      </c>
      <c r="K50" s="103"/>
      <c r="L50" s="104"/>
      <c r="M50" s="104"/>
      <c r="N50" s="103"/>
      <c r="O50" s="103"/>
      <c r="P50" s="103"/>
      <c r="Q50" s="104"/>
      <c r="R50" s="117">
        <v>11.78</v>
      </c>
    </row>
    <row r="51" spans="1:18" ht="17.399999999999999" x14ac:dyDescent="0.35">
      <c r="A51" s="75" t="s">
        <v>138</v>
      </c>
      <c r="B51" s="76" t="s">
        <v>162</v>
      </c>
      <c r="C51" s="77"/>
      <c r="D51" s="78"/>
      <c r="E51" s="78"/>
      <c r="F51" s="78"/>
      <c r="G51" s="78"/>
      <c r="H51" s="78"/>
      <c r="I51" s="78"/>
      <c r="J51" s="78"/>
      <c r="K51" s="103"/>
      <c r="L51" s="104"/>
      <c r="M51" s="104"/>
      <c r="N51" s="103"/>
      <c r="O51" s="103"/>
      <c r="P51" s="103"/>
      <c r="Q51" s="104"/>
      <c r="R51" s="111"/>
    </row>
    <row r="52" spans="1:18" ht="67.2" x14ac:dyDescent="0.35">
      <c r="A52" s="79">
        <v>1</v>
      </c>
      <c r="B52" s="80" t="s">
        <v>139</v>
      </c>
      <c r="C52" s="108" t="s">
        <v>174</v>
      </c>
      <c r="D52" s="81">
        <v>54381.48</v>
      </c>
      <c r="E52" s="81">
        <v>11418.09</v>
      </c>
      <c r="F52" s="81">
        <v>6381.63</v>
      </c>
      <c r="G52" s="81">
        <v>9820.41</v>
      </c>
      <c r="H52" s="81">
        <v>4139.58</v>
      </c>
      <c r="I52" s="81">
        <v>11509.95</v>
      </c>
      <c r="J52" s="81">
        <v>11111.82</v>
      </c>
      <c r="K52" s="103"/>
      <c r="L52" s="104"/>
      <c r="M52" s="104"/>
      <c r="N52" s="103"/>
      <c r="O52" s="103"/>
      <c r="P52" s="103"/>
      <c r="Q52" s="104"/>
      <c r="R52" s="109">
        <v>11111.82</v>
      </c>
    </row>
    <row r="53" spans="1:18" ht="50.4" x14ac:dyDescent="0.35">
      <c r="A53" s="79">
        <v>2</v>
      </c>
      <c r="B53" s="80" t="s">
        <v>163</v>
      </c>
      <c r="C53" s="108" t="s">
        <v>175</v>
      </c>
      <c r="D53" s="81">
        <v>48761.1</v>
      </c>
      <c r="E53" s="81">
        <v>41159.89</v>
      </c>
      <c r="F53" s="82">
        <v>300.08</v>
      </c>
      <c r="G53" s="82">
        <v>488.56</v>
      </c>
      <c r="H53" s="81">
        <v>2401.64</v>
      </c>
      <c r="I53" s="82">
        <v>152.27000000000001</v>
      </c>
      <c r="J53" s="81">
        <v>4258.66</v>
      </c>
      <c r="K53" s="103"/>
      <c r="L53" s="104"/>
      <c r="M53" s="104"/>
      <c r="N53" s="103"/>
      <c r="O53" s="103"/>
      <c r="P53" s="103"/>
      <c r="Q53" s="104"/>
      <c r="R53" s="109">
        <v>4258.66</v>
      </c>
    </row>
    <row r="54" spans="1:18" ht="17.399999999999999" x14ac:dyDescent="0.35">
      <c r="A54" s="79">
        <v>3</v>
      </c>
      <c r="B54" s="80" t="s">
        <v>140</v>
      </c>
      <c r="C54" s="108" t="s">
        <v>176</v>
      </c>
      <c r="D54" s="82">
        <v>14.27</v>
      </c>
      <c r="E54" s="82">
        <v>1.28</v>
      </c>
      <c r="F54" s="82">
        <v>9.49</v>
      </c>
      <c r="G54" s="82">
        <v>1.1000000000000001</v>
      </c>
      <c r="H54" s="82">
        <v>0.61</v>
      </c>
      <c r="I54" s="82">
        <v>1.32</v>
      </c>
      <c r="J54" s="82">
        <v>0.47</v>
      </c>
      <c r="K54" s="103"/>
      <c r="L54" s="104"/>
      <c r="M54" s="104"/>
      <c r="N54" s="103"/>
      <c r="O54" s="103"/>
      <c r="P54" s="103"/>
      <c r="Q54" s="104"/>
      <c r="R54" s="117">
        <v>0.47</v>
      </c>
    </row>
    <row r="55" spans="1:18" ht="17.399999999999999" x14ac:dyDescent="0.35">
      <c r="A55" s="79">
        <v>4</v>
      </c>
      <c r="B55" s="80" t="s">
        <v>164</v>
      </c>
      <c r="C55" s="108" t="s">
        <v>177</v>
      </c>
      <c r="D55" s="81">
        <v>2334.83</v>
      </c>
      <c r="E55" s="82">
        <v>333.88</v>
      </c>
      <c r="F55" s="82">
        <v>581.36</v>
      </c>
      <c r="G55" s="82">
        <v>242.95</v>
      </c>
      <c r="H55" s="82">
        <v>198.94</v>
      </c>
      <c r="I55" s="82">
        <v>458.91</v>
      </c>
      <c r="J55" s="82">
        <v>518.79</v>
      </c>
      <c r="K55" s="103"/>
      <c r="L55" s="104"/>
      <c r="M55" s="104"/>
      <c r="N55" s="103"/>
      <c r="O55" s="103"/>
      <c r="P55" s="103"/>
      <c r="Q55" s="104"/>
      <c r="R55" s="117">
        <v>518.79</v>
      </c>
    </row>
    <row r="56" spans="1:18" ht="34.200000000000003" thickBot="1" x14ac:dyDescent="0.4">
      <c r="A56" s="93">
        <v>5</v>
      </c>
      <c r="B56" s="94" t="s">
        <v>165</v>
      </c>
      <c r="C56" s="119" t="s">
        <v>178</v>
      </c>
      <c r="D56" s="95">
        <v>1162</v>
      </c>
      <c r="E56" s="120">
        <v>240.16</v>
      </c>
      <c r="F56" s="120">
        <v>177.24</v>
      </c>
      <c r="G56" s="120">
        <v>176.66</v>
      </c>
      <c r="H56" s="120">
        <v>51.3</v>
      </c>
      <c r="I56" s="120">
        <v>251.68</v>
      </c>
      <c r="J56" s="120">
        <v>264.95999999999998</v>
      </c>
      <c r="K56" s="103"/>
      <c r="L56" s="104"/>
      <c r="M56" s="104"/>
      <c r="N56" s="103"/>
      <c r="O56" s="103"/>
      <c r="P56" s="103"/>
      <c r="Q56" s="104"/>
      <c r="R56" s="121">
        <v>264.95999999999998</v>
      </c>
    </row>
    <row r="57" spans="1:18" ht="16.8" x14ac:dyDescent="0.3">
      <c r="A57" s="160" t="s">
        <v>179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</row>
  </sheetData>
  <mergeCells count="9">
    <mergeCell ref="A57:R57"/>
    <mergeCell ref="A5:A6"/>
    <mergeCell ref="B5:B6"/>
    <mergeCell ref="E5:R5"/>
    <mergeCell ref="B1:H1"/>
    <mergeCell ref="H4:R4"/>
    <mergeCell ref="A2:R3"/>
    <mergeCell ref="C5:C6"/>
    <mergeCell ref="D5:D6"/>
  </mergeCells>
  <printOptions horizontalCentered="1"/>
  <pageMargins left="0.52" right="0.2" top="0.57999999999999996" bottom="0.5" header="0.3" footer="0.3"/>
  <pageSetup paperSize="9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80EA-0A72-49EF-BA04-DE26CFA07256}">
  <dimension ref="A1:P14"/>
  <sheetViews>
    <sheetView workbookViewId="0">
      <selection activeCell="H18" sqref="H18"/>
    </sheetView>
  </sheetViews>
  <sheetFormatPr defaultColWidth="8.77734375" defaultRowHeight="14.4" x14ac:dyDescent="0.3"/>
  <cols>
    <col min="1" max="1" width="8.77734375" customWidth="1"/>
    <col min="2" max="2" width="40.21875" customWidth="1"/>
    <col min="3" max="3" width="14.33203125" customWidth="1"/>
    <col min="4" max="4" width="13.88671875" customWidth="1"/>
    <col min="5" max="5" width="11.77734375" customWidth="1"/>
    <col min="6" max="6" width="14.5546875" customWidth="1"/>
    <col min="7" max="7" width="14.33203125" customWidth="1"/>
    <col min="8" max="8" width="12.88671875" customWidth="1"/>
    <col min="9" max="9" width="11" customWidth="1"/>
    <col min="10" max="10" width="8.88671875" customWidth="1"/>
    <col min="11" max="11" width="6" bestFit="1" customWidth="1"/>
    <col min="12" max="14" width="6.33203125" bestFit="1" customWidth="1"/>
    <col min="15" max="15" width="7.77734375" bestFit="1" customWidth="1"/>
    <col min="16" max="16" width="8.88671875" hidden="1" customWidth="1"/>
    <col min="17" max="17" width="0" hidden="1" customWidth="1"/>
  </cols>
  <sheetData>
    <row r="1" spans="1:15" ht="12.75" customHeight="1" x14ac:dyDescent="0.3">
      <c r="A1" s="161" t="s">
        <v>183</v>
      </c>
      <c r="B1" s="161"/>
      <c r="C1" s="161"/>
      <c r="D1" s="161"/>
      <c r="E1" s="161"/>
      <c r="F1" s="161"/>
      <c r="G1" s="161"/>
      <c r="H1" s="161"/>
      <c r="I1" s="161"/>
      <c r="J1" s="161"/>
      <c r="K1" s="70"/>
      <c r="L1" s="70"/>
      <c r="M1" s="70"/>
      <c r="N1" s="70"/>
      <c r="O1" s="70"/>
    </row>
    <row r="2" spans="1:15" ht="42" customHeight="1" x14ac:dyDescent="0.3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70"/>
      <c r="L2" s="70"/>
      <c r="M2" s="70"/>
      <c r="N2" s="70"/>
      <c r="O2" s="70"/>
    </row>
    <row r="3" spans="1:15" ht="24" customHeight="1" thickBot="1" x14ac:dyDescent="0.35">
      <c r="A3" s="72"/>
      <c r="B3" s="72"/>
      <c r="C3" s="72"/>
      <c r="D3" s="72"/>
      <c r="E3" s="71"/>
      <c r="F3" s="71"/>
      <c r="G3" s="162" t="s">
        <v>137</v>
      </c>
      <c r="H3" s="162"/>
      <c r="I3" s="162"/>
      <c r="J3" s="71"/>
      <c r="K3" s="71"/>
      <c r="L3" s="71"/>
      <c r="M3" s="71"/>
      <c r="N3" s="71"/>
      <c r="O3" s="71"/>
    </row>
    <row r="4" spans="1:15" ht="17.399999999999999" thickBot="1" x14ac:dyDescent="0.35">
      <c r="A4" s="152" t="s">
        <v>133</v>
      </c>
      <c r="B4" s="152" t="s">
        <v>0</v>
      </c>
      <c r="C4" s="152" t="s">
        <v>185</v>
      </c>
      <c r="D4" s="154" t="s">
        <v>166</v>
      </c>
      <c r="E4" s="155"/>
      <c r="F4" s="155"/>
      <c r="G4" s="155"/>
      <c r="H4" s="155"/>
      <c r="I4" s="156"/>
    </row>
    <row r="5" spans="1:15" ht="34.200000000000003" thickBot="1" x14ac:dyDescent="0.35">
      <c r="A5" s="153"/>
      <c r="B5" s="153"/>
      <c r="C5" s="153"/>
      <c r="D5" s="73" t="s">
        <v>167</v>
      </c>
      <c r="E5" s="73" t="s">
        <v>168</v>
      </c>
      <c r="F5" s="73" t="s">
        <v>169</v>
      </c>
      <c r="G5" s="73" t="s">
        <v>170</v>
      </c>
      <c r="H5" s="73" t="s">
        <v>171</v>
      </c>
      <c r="I5" s="73" t="s">
        <v>172</v>
      </c>
    </row>
    <row r="6" spans="1:15" ht="22.5" customHeight="1" x14ac:dyDescent="0.3">
      <c r="A6" s="79">
        <v>1</v>
      </c>
      <c r="B6" s="83" t="s">
        <v>4</v>
      </c>
      <c r="C6" s="82">
        <v>326.17</v>
      </c>
      <c r="D6" s="82">
        <v>111.66</v>
      </c>
      <c r="E6" s="82">
        <v>84.22</v>
      </c>
      <c r="F6" s="82">
        <v>49.43</v>
      </c>
      <c r="G6" s="82">
        <v>17.510000000000002</v>
      </c>
      <c r="H6" s="82">
        <v>19.45</v>
      </c>
      <c r="I6" s="82">
        <v>43.9</v>
      </c>
    </row>
    <row r="7" spans="1:15" ht="20.25" customHeight="1" x14ac:dyDescent="0.3">
      <c r="A7" s="75"/>
      <c r="B7" s="89" t="s">
        <v>6</v>
      </c>
      <c r="C7" s="88"/>
      <c r="D7" s="88"/>
      <c r="E7" s="88"/>
      <c r="F7" s="88"/>
      <c r="G7" s="88"/>
      <c r="H7" s="88"/>
      <c r="I7" s="88"/>
    </row>
    <row r="8" spans="1:15" ht="25.5" customHeight="1" x14ac:dyDescent="0.3">
      <c r="A8" s="86" t="s">
        <v>7</v>
      </c>
      <c r="B8" s="87" t="s">
        <v>8</v>
      </c>
      <c r="C8" s="85">
        <v>10</v>
      </c>
      <c r="D8" s="88"/>
      <c r="E8" s="88"/>
      <c r="F8" s="85">
        <v>10</v>
      </c>
      <c r="G8" s="88"/>
      <c r="H8" s="88"/>
      <c r="I8" s="88"/>
    </row>
    <row r="9" spans="1:15" ht="24" customHeight="1" x14ac:dyDescent="0.3">
      <c r="A9" s="92"/>
      <c r="B9" s="89" t="s">
        <v>10</v>
      </c>
      <c r="C9" s="113">
        <v>10</v>
      </c>
      <c r="D9" s="122"/>
      <c r="E9" s="122"/>
      <c r="F9" s="113">
        <v>10</v>
      </c>
      <c r="G9" s="122"/>
      <c r="H9" s="122"/>
      <c r="I9" s="122"/>
    </row>
    <row r="10" spans="1:15" ht="27" customHeight="1" x14ac:dyDescent="0.3">
      <c r="A10" s="86" t="s">
        <v>12</v>
      </c>
      <c r="B10" s="87" t="s">
        <v>16</v>
      </c>
      <c r="C10" s="85">
        <v>305.17</v>
      </c>
      <c r="D10" s="85">
        <v>101.83</v>
      </c>
      <c r="E10" s="85">
        <v>83.05</v>
      </c>
      <c r="F10" s="85">
        <v>39.43</v>
      </c>
      <c r="G10" s="85">
        <v>17.510000000000002</v>
      </c>
      <c r="H10" s="85">
        <v>19.45</v>
      </c>
      <c r="I10" s="85">
        <v>43.9</v>
      </c>
    </row>
    <row r="11" spans="1:15" ht="25.5" customHeight="1" x14ac:dyDescent="0.3">
      <c r="A11" s="86" t="s">
        <v>15</v>
      </c>
      <c r="B11" s="87" t="s">
        <v>19</v>
      </c>
      <c r="C11" s="85">
        <v>11</v>
      </c>
      <c r="D11" s="85">
        <v>9.83</v>
      </c>
      <c r="E11" s="85">
        <v>1.17</v>
      </c>
      <c r="F11" s="88"/>
      <c r="G11" s="88"/>
      <c r="H11" s="88"/>
      <c r="I11" s="88"/>
    </row>
    <row r="12" spans="1:15" ht="24" customHeight="1" x14ac:dyDescent="0.3">
      <c r="A12" s="79">
        <v>2</v>
      </c>
      <c r="B12" s="80" t="s">
        <v>35</v>
      </c>
      <c r="C12" s="106">
        <v>0.12</v>
      </c>
      <c r="D12" s="106"/>
      <c r="E12" s="106"/>
      <c r="F12" s="106"/>
      <c r="G12" s="106"/>
      <c r="H12" s="106"/>
      <c r="I12" s="106">
        <v>0.12</v>
      </c>
    </row>
    <row r="13" spans="1:15" ht="27" customHeight="1" x14ac:dyDescent="0.3">
      <c r="A13" s="75"/>
      <c r="B13" s="89" t="s">
        <v>6</v>
      </c>
      <c r="C13" s="88"/>
      <c r="D13" s="78"/>
      <c r="E13" s="78"/>
      <c r="F13" s="78"/>
      <c r="G13" s="78"/>
      <c r="H13" s="78"/>
      <c r="I13" s="78"/>
    </row>
    <row r="14" spans="1:15" ht="25.5" customHeight="1" thickBot="1" x14ac:dyDescent="0.35">
      <c r="A14" s="123"/>
      <c r="B14" s="97" t="s">
        <v>105</v>
      </c>
      <c r="C14" s="98">
        <v>0.12</v>
      </c>
      <c r="D14" s="99"/>
      <c r="E14" s="99"/>
      <c r="F14" s="99"/>
      <c r="G14" s="99"/>
      <c r="H14" s="99"/>
      <c r="I14" s="98">
        <v>0.12</v>
      </c>
    </row>
  </sheetData>
  <mergeCells count="6">
    <mergeCell ref="A1:J2"/>
    <mergeCell ref="D4:I4"/>
    <mergeCell ref="G3:I3"/>
    <mergeCell ref="A4:A5"/>
    <mergeCell ref="B4:B5"/>
    <mergeCell ref="C4:C5"/>
  </mergeCells>
  <printOptions horizontalCentered="1"/>
  <pageMargins left="0.55000000000000004" right="0.36063000000000001" top="0.59" bottom="0.62" header="0.31496062992126" footer="0.31496062992126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9D544-71E2-4360-9F56-6793F72DF8E2}">
  <dimension ref="A1:J12"/>
  <sheetViews>
    <sheetView workbookViewId="0">
      <selection activeCell="F12" sqref="F12"/>
    </sheetView>
  </sheetViews>
  <sheetFormatPr defaultRowHeight="14.4" x14ac:dyDescent="0.3"/>
  <cols>
    <col min="1" max="1" width="7.88671875" customWidth="1"/>
    <col min="2" max="2" width="35.5546875" customWidth="1"/>
    <col min="3" max="3" width="13.33203125" customWidth="1"/>
    <col min="4" max="4" width="13" customWidth="1"/>
    <col min="5" max="5" width="13.44140625" customWidth="1"/>
    <col min="6" max="6" width="12.77734375" customWidth="1"/>
    <col min="7" max="7" width="13.21875" customWidth="1"/>
    <col min="8" max="8" width="13" customWidth="1"/>
    <col min="9" max="9" width="12.77734375" customWidth="1"/>
  </cols>
  <sheetData>
    <row r="1" spans="1:10" ht="8.25" customHeight="1" x14ac:dyDescent="0.3">
      <c r="A1" s="161" t="s">
        <v>186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51.75" customHeight="1" x14ac:dyDescent="0.3">
      <c r="A2" s="163"/>
      <c r="B2" s="163"/>
      <c r="C2" s="163"/>
      <c r="D2" s="163"/>
      <c r="E2" s="163"/>
      <c r="F2" s="163"/>
      <c r="G2" s="163"/>
      <c r="H2" s="163"/>
      <c r="I2" s="163"/>
      <c r="J2" s="163"/>
    </row>
    <row r="3" spans="1:10" ht="24" customHeight="1" thickBot="1" x14ac:dyDescent="0.35">
      <c r="A3" s="102"/>
      <c r="B3" s="102"/>
      <c r="C3" s="102"/>
      <c r="D3" s="102"/>
      <c r="E3" s="102"/>
      <c r="F3" s="102"/>
      <c r="G3" s="102"/>
      <c r="H3" s="164" t="s">
        <v>137</v>
      </c>
      <c r="I3" s="164"/>
      <c r="J3" s="102"/>
    </row>
    <row r="4" spans="1:10" ht="17.399999999999999" thickBot="1" x14ac:dyDescent="0.35">
      <c r="A4" s="152" t="s">
        <v>133</v>
      </c>
      <c r="B4" s="152" t="s">
        <v>0</v>
      </c>
      <c r="C4" s="152" t="s">
        <v>3</v>
      </c>
      <c r="D4" s="154" t="s">
        <v>166</v>
      </c>
      <c r="E4" s="155"/>
      <c r="F4" s="155"/>
      <c r="G4" s="155"/>
      <c r="H4" s="155"/>
      <c r="I4" s="156"/>
    </row>
    <row r="5" spans="1:10" ht="34.200000000000003" thickBot="1" x14ac:dyDescent="0.35">
      <c r="A5" s="153"/>
      <c r="B5" s="153"/>
      <c r="C5" s="153"/>
      <c r="D5" s="73" t="s">
        <v>167</v>
      </c>
      <c r="E5" s="73" t="s">
        <v>168</v>
      </c>
      <c r="F5" s="73" t="s">
        <v>169</v>
      </c>
      <c r="G5" s="73" t="s">
        <v>170</v>
      </c>
      <c r="H5" s="73" t="s">
        <v>171</v>
      </c>
      <c r="I5" s="73" t="s">
        <v>172</v>
      </c>
    </row>
    <row r="6" spans="1:10" ht="33.6" x14ac:dyDescent="0.3">
      <c r="A6" s="124">
        <v>1</v>
      </c>
      <c r="B6" s="76" t="s">
        <v>135</v>
      </c>
      <c r="C6" s="106">
        <v>333.16</v>
      </c>
      <c r="D6" s="106">
        <v>113.35</v>
      </c>
      <c r="E6" s="106">
        <v>85.92</v>
      </c>
      <c r="F6" s="106">
        <v>50.53</v>
      </c>
      <c r="G6" s="106">
        <v>18.21</v>
      </c>
      <c r="H6" s="106">
        <v>20.65</v>
      </c>
      <c r="I6" s="106">
        <v>44.5</v>
      </c>
    </row>
    <row r="7" spans="1:10" ht="22.5" customHeight="1" x14ac:dyDescent="0.3">
      <c r="A7" s="124"/>
      <c r="B7" s="89" t="s">
        <v>6</v>
      </c>
      <c r="C7" s="78"/>
      <c r="D7" s="78"/>
      <c r="E7" s="78"/>
      <c r="F7" s="78"/>
      <c r="G7" s="78"/>
      <c r="H7" s="78"/>
      <c r="I7" s="78"/>
    </row>
    <row r="8" spans="1:10" ht="27" customHeight="1" x14ac:dyDescent="0.3">
      <c r="A8" s="125" t="s">
        <v>7</v>
      </c>
      <c r="B8" s="87" t="s">
        <v>8</v>
      </c>
      <c r="C8" s="85">
        <v>10</v>
      </c>
      <c r="D8" s="88"/>
      <c r="E8" s="88"/>
      <c r="F8" s="85">
        <v>10</v>
      </c>
      <c r="G8" s="88"/>
      <c r="H8" s="88"/>
      <c r="I8" s="88"/>
    </row>
    <row r="9" spans="1:10" ht="33.6" x14ac:dyDescent="0.3">
      <c r="A9" s="125"/>
      <c r="B9" s="89" t="s">
        <v>10</v>
      </c>
      <c r="C9" s="113">
        <v>10</v>
      </c>
      <c r="D9" s="122"/>
      <c r="E9" s="122"/>
      <c r="F9" s="113">
        <v>10</v>
      </c>
      <c r="G9" s="122"/>
      <c r="H9" s="122"/>
      <c r="I9" s="122"/>
    </row>
    <row r="10" spans="1:10" ht="24" customHeight="1" x14ac:dyDescent="0.3">
      <c r="A10" s="125" t="s">
        <v>12</v>
      </c>
      <c r="B10" s="87" t="s">
        <v>16</v>
      </c>
      <c r="C10" s="85">
        <v>312.16000000000003</v>
      </c>
      <c r="D10" s="85">
        <v>103.52</v>
      </c>
      <c r="E10" s="85">
        <v>84.75</v>
      </c>
      <c r="F10" s="85">
        <v>40.53</v>
      </c>
      <c r="G10" s="85">
        <v>18.21</v>
      </c>
      <c r="H10" s="85">
        <v>20.65</v>
      </c>
      <c r="I10" s="85">
        <v>44.5</v>
      </c>
    </row>
    <row r="11" spans="1:10" ht="24.75" customHeight="1" x14ac:dyDescent="0.3">
      <c r="A11" s="125" t="s">
        <v>15</v>
      </c>
      <c r="B11" s="87" t="s">
        <v>19</v>
      </c>
      <c r="C11" s="85">
        <v>11</v>
      </c>
      <c r="D11" s="85">
        <v>9.83</v>
      </c>
      <c r="E11" s="85">
        <v>1.17</v>
      </c>
      <c r="F11" s="88"/>
      <c r="G11" s="88"/>
      <c r="H11" s="88"/>
      <c r="I11" s="88"/>
    </row>
    <row r="12" spans="1:10" ht="34.200000000000003" thickBot="1" x14ac:dyDescent="0.35">
      <c r="A12" s="101">
        <v>2</v>
      </c>
      <c r="B12" s="126" t="s">
        <v>136</v>
      </c>
      <c r="C12" s="127"/>
      <c r="D12" s="127"/>
      <c r="E12" s="127"/>
      <c r="F12" s="127"/>
      <c r="G12" s="127"/>
      <c r="H12" s="127"/>
      <c r="I12" s="127"/>
    </row>
  </sheetData>
  <mergeCells count="6">
    <mergeCell ref="A1:J2"/>
    <mergeCell ref="A4:A5"/>
    <mergeCell ref="B4:B5"/>
    <mergeCell ref="C4:C5"/>
    <mergeCell ref="D4:I4"/>
    <mergeCell ref="H3:I3"/>
  </mergeCells>
  <pageMargins left="0.7" right="0.2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CE116-7961-4B88-8E71-ACED239CF51B}">
  <dimension ref="A1:O8"/>
  <sheetViews>
    <sheetView topLeftCell="A2" workbookViewId="0">
      <selection activeCell="G12" sqref="G12"/>
    </sheetView>
  </sheetViews>
  <sheetFormatPr defaultColWidth="8.77734375" defaultRowHeight="14.4" x14ac:dyDescent="0.3"/>
  <cols>
    <col min="1" max="1" width="8.77734375" style="3" customWidth="1"/>
    <col min="2" max="2" width="39.5546875" style="2" customWidth="1"/>
    <col min="3" max="3" width="15.88671875" style="2" customWidth="1"/>
    <col min="4" max="4" width="13.5546875" style="2" customWidth="1"/>
    <col min="5" max="5" width="14.44140625" style="2" customWidth="1"/>
    <col min="6" max="6" width="14.109375" style="2" customWidth="1"/>
    <col min="7" max="7" width="13.6640625" style="2" customWidth="1"/>
    <col min="8" max="8" width="13.44140625" style="2" customWidth="1"/>
    <col min="9" max="9" width="13.88671875" style="2" customWidth="1"/>
    <col min="10" max="10" width="10.6640625" style="2" customWidth="1"/>
    <col min="11" max="12" width="6" style="2" bestFit="1" customWidth="1"/>
    <col min="13" max="13" width="7" style="2" bestFit="1" customWidth="1"/>
    <col min="14" max="14" width="6" style="2" bestFit="1" customWidth="1"/>
    <col min="15" max="15" width="6.88671875" style="2" bestFit="1" customWidth="1"/>
    <col min="16" max="16384" width="8.77734375" style="2"/>
  </cols>
  <sheetData>
    <row r="1" spans="1:15" ht="6.75" hidden="1" customHeight="1" x14ac:dyDescent="0.3">
      <c r="A1" s="161" t="s">
        <v>184</v>
      </c>
      <c r="B1" s="163"/>
      <c r="C1" s="163"/>
      <c r="D1" s="163"/>
      <c r="E1" s="163"/>
      <c r="F1" s="163"/>
      <c r="G1" s="163"/>
      <c r="H1" s="163"/>
      <c r="I1" s="163"/>
      <c r="J1" s="163"/>
      <c r="K1" s="70"/>
      <c r="L1" s="70"/>
      <c r="M1" s="70"/>
      <c r="N1" s="70"/>
      <c r="O1" s="70"/>
    </row>
    <row r="2" spans="1:15" ht="52.5" customHeight="1" x14ac:dyDescent="0.3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70"/>
      <c r="L2" s="70"/>
      <c r="M2" s="70"/>
      <c r="N2" s="70"/>
      <c r="O2" s="70"/>
    </row>
    <row r="3" spans="1:15" ht="23.25" customHeight="1" thickBot="1" x14ac:dyDescent="0.35">
      <c r="A3" s="6"/>
      <c r="B3" s="7"/>
      <c r="C3" s="6"/>
      <c r="D3" s="8"/>
      <c r="E3" s="128"/>
      <c r="F3" s="128"/>
      <c r="G3" s="128"/>
      <c r="H3" s="164" t="s">
        <v>137</v>
      </c>
      <c r="I3" s="164"/>
      <c r="J3" s="129"/>
      <c r="M3" s="165"/>
      <c r="N3" s="165"/>
      <c r="O3" s="165"/>
    </row>
    <row r="4" spans="1:15" ht="28.5" customHeight="1" thickBot="1" x14ac:dyDescent="0.35">
      <c r="A4" s="150" t="s">
        <v>133</v>
      </c>
      <c r="B4" s="150" t="s">
        <v>0</v>
      </c>
      <c r="C4" s="152" t="s">
        <v>185</v>
      </c>
      <c r="D4" s="166" t="s">
        <v>187</v>
      </c>
      <c r="E4" s="167"/>
      <c r="F4" s="167"/>
      <c r="G4" s="167"/>
      <c r="H4" s="167"/>
      <c r="I4" s="168"/>
    </row>
    <row r="5" spans="1:15" ht="34.200000000000003" thickBot="1" x14ac:dyDescent="0.35">
      <c r="A5" s="151"/>
      <c r="B5" s="151"/>
      <c r="C5" s="153"/>
      <c r="D5" s="105" t="s">
        <v>167</v>
      </c>
      <c r="E5" s="100" t="s">
        <v>168</v>
      </c>
      <c r="F5" s="100" t="s">
        <v>180</v>
      </c>
      <c r="G5" s="100" t="s">
        <v>170</v>
      </c>
      <c r="H5" s="100" t="s">
        <v>171</v>
      </c>
      <c r="I5" s="100" t="s">
        <v>172</v>
      </c>
    </row>
    <row r="6" spans="1:15" ht="26.25" customHeight="1" x14ac:dyDescent="0.3">
      <c r="A6" s="75">
        <v>1</v>
      </c>
      <c r="B6" s="76" t="s">
        <v>4</v>
      </c>
      <c r="C6" s="78"/>
      <c r="D6" s="78"/>
      <c r="E6" s="78"/>
      <c r="F6" s="78"/>
      <c r="G6" s="78"/>
      <c r="H6" s="78"/>
      <c r="I6" s="78"/>
    </row>
    <row r="7" spans="1:15" ht="26.25" customHeight="1" x14ac:dyDescent="0.3">
      <c r="A7" s="75">
        <v>2</v>
      </c>
      <c r="B7" s="76" t="s">
        <v>35</v>
      </c>
      <c r="C7" s="106" t="s">
        <v>181</v>
      </c>
      <c r="D7" s="106" t="s">
        <v>181</v>
      </c>
      <c r="E7" s="78"/>
      <c r="F7" s="78"/>
      <c r="G7" s="78"/>
      <c r="H7" s="78"/>
      <c r="I7" s="78"/>
    </row>
    <row r="8" spans="1:15" ht="24.75" customHeight="1" thickBot="1" x14ac:dyDescent="0.35">
      <c r="A8" s="123"/>
      <c r="B8" s="97" t="s">
        <v>38</v>
      </c>
      <c r="C8" s="98" t="s">
        <v>181</v>
      </c>
      <c r="D8" s="98">
        <v>0.08</v>
      </c>
      <c r="E8" s="98"/>
      <c r="F8" s="98"/>
      <c r="G8" s="98"/>
      <c r="H8" s="98"/>
      <c r="I8" s="98"/>
    </row>
  </sheetData>
  <mergeCells count="7">
    <mergeCell ref="M3:O3"/>
    <mergeCell ref="A1:J2"/>
    <mergeCell ref="H3:I3"/>
    <mergeCell ref="A4:A5"/>
    <mergeCell ref="B4:B5"/>
    <mergeCell ref="C4:C5"/>
    <mergeCell ref="D4:I4"/>
  </mergeCells>
  <printOptions horizontalCentered="1"/>
  <pageMargins left="0.49" right="0.25" top="0.74803149606299202" bottom="0.55118110236220497" header="0.3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01</vt:lpstr>
      <vt:lpstr>PL1</vt:lpstr>
      <vt:lpstr>PL2</vt:lpstr>
      <vt:lpstr>PL 3</vt:lpstr>
      <vt:lpstr>PL4</vt:lpstr>
      <vt:lpstr>'PL1'!Print_Titles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Administrator</cp:lastModifiedBy>
  <cp:lastPrinted>2022-12-20T00:59:00Z</cp:lastPrinted>
  <dcterms:created xsi:type="dcterms:W3CDTF">2021-11-29T04:28:47Z</dcterms:created>
  <dcterms:modified xsi:type="dcterms:W3CDTF">2022-12-20T01:05:50Z</dcterms:modified>
</cp:coreProperties>
</file>